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3"/>
  </bookViews>
  <sheets>
    <sheet name="Composition" sheetId="1" r:id="rId1"/>
    <sheet name="Export" sheetId="2" r:id="rId2"/>
    <sheet name="import" sheetId="3" r:id="rId3"/>
    <sheet name="Partners" sheetId="4" r:id="rId4"/>
    <sheet name="Sheet1" sheetId="5" r:id="rId5"/>
  </sheets>
  <definedNames>
    <definedName name="_xlnm.Print_Area" localSheetId="0">'Composition'!#REF!</definedName>
  </definedNames>
  <calcPr fullCalcOnLoad="1"/>
</workbook>
</file>

<file path=xl/sharedStrings.xml><?xml version="1.0" encoding="utf-8"?>
<sst xmlns="http://schemas.openxmlformats.org/spreadsheetml/2006/main" count="182" uniqueCount="132">
  <si>
    <t>S.N</t>
  </si>
  <si>
    <t>Commodities</t>
  </si>
  <si>
    <t>Unit</t>
  </si>
  <si>
    <t>Quantity</t>
  </si>
  <si>
    <t>Value</t>
  </si>
  <si>
    <t>Yarns ( Polyester, Cotton and others)</t>
  </si>
  <si>
    <t>Woolen Carpet</t>
  </si>
  <si>
    <t>Sq.Mtr.</t>
  </si>
  <si>
    <t>Readymade Garments</t>
  </si>
  <si>
    <t>Iron and Steel products</t>
  </si>
  <si>
    <t>Cardamom</t>
  </si>
  <si>
    <t>Kg.</t>
  </si>
  <si>
    <t>Juices</t>
  </si>
  <si>
    <t>Tea</t>
  </si>
  <si>
    <t>Woolen and Pashmina shawls</t>
  </si>
  <si>
    <t>Footwear</t>
  </si>
  <si>
    <t>Copper and articles thereof</t>
  </si>
  <si>
    <t>Medicinal Herbs</t>
  </si>
  <si>
    <t>Lentils</t>
  </si>
  <si>
    <t>Hides &amp; Skins</t>
  </si>
  <si>
    <t>Noodles, pasta and like</t>
  </si>
  <si>
    <t>Ginger</t>
  </si>
  <si>
    <t>Nepalese paper and paper Products</t>
  </si>
  <si>
    <t>Cotton sacks and bags</t>
  </si>
  <si>
    <t>Articles of silver jewellery</t>
  </si>
  <si>
    <t>Others</t>
  </si>
  <si>
    <t>Total</t>
  </si>
  <si>
    <t>Petroleum Products</t>
  </si>
  <si>
    <t>Iron &amp; Steel and products thereof</t>
  </si>
  <si>
    <t>Machinery and parts</t>
  </si>
  <si>
    <t>Transport Vehicles and parts thereof</t>
  </si>
  <si>
    <t>Electronic and Electrical Equipments</t>
  </si>
  <si>
    <t>Cereals</t>
  </si>
  <si>
    <t>Telecommunication Equipment and parts</t>
  </si>
  <si>
    <t>Gold</t>
  </si>
  <si>
    <t>Pharmaceutical products</t>
  </si>
  <si>
    <t>Aircraft and parts thereof</t>
  </si>
  <si>
    <t>Articles of apparel and clothing accessories</t>
  </si>
  <si>
    <t>Fertilizers</t>
  </si>
  <si>
    <t>Chemicals</t>
  </si>
  <si>
    <t>Man-made staple fibres ( Synthetic, Polyester etc)</t>
  </si>
  <si>
    <t>Silver</t>
  </si>
  <si>
    <t>Rubber and articles thereof</t>
  </si>
  <si>
    <t>Cotton ( Yarn and Fabrics)</t>
  </si>
  <si>
    <t>Wool, fine or coarse animal hair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</si>
  <si>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</si>
  <si>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</si>
  <si>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</si>
  <si>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</si>
  <si>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</si>
  <si>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</si>
  <si>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</si>
  <si>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</si>
  <si>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</si>
  <si>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% Change</t>
  </si>
  <si>
    <t>in value</t>
  </si>
  <si>
    <t xml:space="preserve">COMPARISON OF TOTAL EXPORTS OF SOME MAJOR COMMODITIES </t>
  </si>
  <si>
    <t>(Provisional)</t>
  </si>
  <si>
    <t>In '000 Rs.</t>
  </si>
  <si>
    <t xml:space="preserve">COMPARISON OF TOTAL IMPORTS OF SOME MAJOR COMMODITIES </t>
  </si>
  <si>
    <t>Jute and Jute Products</t>
  </si>
  <si>
    <t>Handicrafts ( Painting, Sculpture and statuary)</t>
  </si>
  <si>
    <t>Palm oil</t>
  </si>
  <si>
    <t>Soyabean oil</t>
  </si>
  <si>
    <t xml:space="preserve">% Share </t>
  </si>
  <si>
    <t>Gold Jewellery</t>
  </si>
  <si>
    <t>Rosin and resin acid</t>
  </si>
  <si>
    <t>Dentifrices (toothpaste)</t>
  </si>
  <si>
    <t>Essential Oils</t>
  </si>
  <si>
    <t>Polythene Granules</t>
  </si>
  <si>
    <t>Crude soyabean oil</t>
  </si>
  <si>
    <t>Crude palm Oil</t>
  </si>
  <si>
    <t>Aluminium and articles thereof</t>
  </si>
  <si>
    <t>Low erucic acid rape or colza seeds</t>
  </si>
  <si>
    <t>Zinc and articles thereof</t>
  </si>
  <si>
    <t>Sunflower Oil</t>
  </si>
  <si>
    <t>Crude sunflower oil</t>
  </si>
  <si>
    <t>F.Y. 2078/79</t>
  </si>
  <si>
    <t>Major Trading Partners of Nepal</t>
  </si>
  <si>
    <t>Exports</t>
  </si>
  <si>
    <t>Countries/Region</t>
  </si>
  <si>
    <t>Grand Total</t>
  </si>
  <si>
    <t>Imports</t>
  </si>
  <si>
    <t>(2021/22)</t>
  </si>
  <si>
    <t>Value in 000 Rs</t>
  </si>
  <si>
    <t xml:space="preserve">F.Y. 2079/80 </t>
  </si>
  <si>
    <t>Woolen Felt Products</t>
  </si>
  <si>
    <t>Fabrics</t>
  </si>
  <si>
    <t>Dog or cat food</t>
  </si>
  <si>
    <t>`</t>
  </si>
  <si>
    <t>F.Y. 2079/80</t>
  </si>
  <si>
    <t>Woolen wovenwear</t>
  </si>
  <si>
    <t>(2022/23)</t>
  </si>
  <si>
    <t>% Change in Value</t>
  </si>
  <si>
    <t>(Annual)</t>
  </si>
  <si>
    <t>F.Y. 2077/78 (2020/21) Shrawan-Falgun</t>
  </si>
  <si>
    <t>F.Y. 2078/79 (2021/22) Shrawan- Falgun</t>
  </si>
  <si>
    <t>F.Y. 2079/80 (2022/23) Shrawan -Falgun</t>
  </si>
  <si>
    <t>Percentage Change in First Eight Month of F.Y. 2078/79 compared to same period of the previous year</t>
  </si>
  <si>
    <t>Percentage Change in First Eight Month of F.Y. 2079/80 compared to same period of the previous year</t>
  </si>
  <si>
    <t>(Shrawan-Falgun)</t>
  </si>
  <si>
    <t>DURING THE FIRST EIGHT MONTH OF THE F.Y. 2078/79 AND 2079/80</t>
  </si>
  <si>
    <t>IN THE FIRST EIGHT MONTH OF THE F.Y. 2078/79 AND 2079/80</t>
  </si>
  <si>
    <t xml:space="preserve"> (Sharwan-Falgun) </t>
  </si>
  <si>
    <t>% Share Sharwan -Falgun</t>
  </si>
  <si>
    <t>(First Eight Month Provisional)</t>
  </si>
  <si>
    <t xml:space="preserve">    F.Y. 2078/79        (ShrwanFalgun)</t>
  </si>
  <si>
    <t xml:space="preserve">    F.Y. 2079/80        (Shrawan-Falgun)</t>
  </si>
  <si>
    <t>India</t>
  </si>
  <si>
    <t>United States</t>
  </si>
  <si>
    <t>Germany</t>
  </si>
  <si>
    <t>United Kingdom</t>
  </si>
  <si>
    <t>Turkey</t>
  </si>
  <si>
    <t>Canada</t>
  </si>
  <si>
    <t>France</t>
  </si>
  <si>
    <t>Australia</t>
  </si>
  <si>
    <t>Japan</t>
  </si>
  <si>
    <t>Italy</t>
  </si>
  <si>
    <t>Netherlands</t>
  </si>
  <si>
    <t>Denmark</t>
  </si>
  <si>
    <t>China</t>
  </si>
  <si>
    <t>Switzerland</t>
  </si>
  <si>
    <t>Indonesia</t>
  </si>
  <si>
    <t>United Arab Emirates</t>
  </si>
  <si>
    <t>Argentina</t>
  </si>
  <si>
    <t>Malaysia</t>
  </si>
  <si>
    <t>Ukraine</t>
  </si>
  <si>
    <t>Qatar</t>
  </si>
  <si>
    <t>Oman</t>
  </si>
  <si>
    <t>Saudi Arabia</t>
  </si>
  <si>
    <t>Belgium</t>
  </si>
  <si>
    <t>Jordan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</si>
</sst>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#,##0.0"/>
    <numFmt numFmtId="174" formatCode="0.0"/>
    <numFmt numFmtId="175" formatCode="_(* #,##0.0_);_(* \(#,##0.0\);_(* &quot;-&quot;??_);_(@_)"/>
    <numFmt numFmtId="176" formatCode="0.0000"/>
    <numFmt numFmtId="177" formatCode="0.000"/>
    <numFmt numFmtId="178" formatCode="#,##0.000"/>
    <numFmt numFmtId="179" formatCode="_(* #,##0.000_);_(* \(#,##0.000\);_(* &quot;-&quot;??_);_(@_)"/>
    <numFmt numFmtId="180" formatCode="[$-409]dddd\,\ mmmm\ dd\,\ yyyy"/>
    <numFmt numFmtId="181" formatCode="[$-409]h:mm:ss\ AM/PM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0_);_(* \(#,##0.00000000000\);_(* &quot;-&quot;??_);_(@_)"/>
    <numFmt numFmtId="190" formatCode="0.000000"/>
    <numFmt numFmtId="191" formatCode="0.00000"/>
    <numFmt numFmtId="192" formatCode="0.0000000"/>
    <numFmt numFmtId="193" formatCode="_(* #,##0.0_);_(* \(#,##0.0\);_(* &quot;-&quot;?_);_(@_)"/>
    <numFmt numFmtId="194" formatCode="_-* #,##0.0_-;\-* #,##0.0_-;_-* &quot;-&quot;??_-;_-@_-"/>
    <numFmt numFmtId="195" formatCode="_-* #,##0_-;\-* #,##0_-;_-* &quot;-&quot;??_-;_-@_-"/>
    <numFmt numFmtId="196" formatCode="#,##0.0_);\(#,##0.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172" fontId="22" fillId="0" borderId="0" xfId="42" applyNumberFormat="1" applyFont="1" applyAlignment="1">
      <alignment/>
    </xf>
    <xf numFmtId="0" fontId="24" fillId="0" borderId="0" xfId="0" applyFont="1" applyBorder="1" applyAlignment="1">
      <alignment horizontal="right"/>
    </xf>
    <xf numFmtId="0" fontId="22" fillId="0" borderId="13" xfId="0" applyFont="1" applyBorder="1" applyAlignment="1">
      <alignment/>
    </xf>
    <xf numFmtId="0" fontId="24" fillId="0" borderId="14" xfId="0" applyFont="1" applyBorder="1" applyAlignment="1">
      <alignment horizontal="right" vertical="top"/>
    </xf>
    <xf numFmtId="0" fontId="24" fillId="0" borderId="14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43" fontId="22" fillId="0" borderId="11" xfId="42" applyFont="1" applyBorder="1" applyAlignment="1">
      <alignment/>
    </xf>
    <xf numFmtId="175" fontId="25" fillId="0" borderId="10" xfId="42" applyNumberFormat="1" applyFont="1" applyBorder="1" applyAlignment="1">
      <alignment vertical="top"/>
    </xf>
    <xf numFmtId="0" fontId="22" fillId="0" borderId="17" xfId="0" applyFont="1" applyBorder="1" applyAlignment="1">
      <alignment/>
    </xf>
    <xf numFmtId="172" fontId="2" fillId="0" borderId="0" xfId="42" applyNumberFormat="1" applyFont="1" applyBorder="1" applyAlignment="1">
      <alignment horizontal="left"/>
    </xf>
    <xf numFmtId="172" fontId="2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0" fontId="26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6" fillId="0" borderId="13" xfId="0" applyFont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27" fillId="0" borderId="11" xfId="0" applyFont="1" applyBorder="1" applyAlignment="1">
      <alignment vertical="top"/>
    </xf>
    <xf numFmtId="0" fontId="2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8" xfId="0" applyFont="1" applyBorder="1" applyAlignment="1">
      <alignment horizontal="center" vertical="top"/>
    </xf>
    <xf numFmtId="0" fontId="24" fillId="0" borderId="13" xfId="0" applyFont="1" applyBorder="1" applyAlignment="1">
      <alignment horizontal="left" vertical="top"/>
    </xf>
    <xf numFmtId="0" fontId="24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right"/>
    </xf>
    <xf numFmtId="0" fontId="24" fillId="0" borderId="19" xfId="0" applyFont="1" applyBorder="1" applyAlignment="1">
      <alignment horizontal="center" vertical="top"/>
    </xf>
    <xf numFmtId="0" fontId="28" fillId="0" borderId="10" xfId="0" applyFont="1" applyBorder="1" applyAlignment="1">
      <alignment horizontal="right"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>
      <alignment horizontal="right"/>
    </xf>
    <xf numFmtId="0" fontId="27" fillId="0" borderId="13" xfId="0" applyFont="1" applyBorder="1" applyAlignment="1">
      <alignment horizontal="center" vertical="top"/>
    </xf>
    <xf numFmtId="0" fontId="27" fillId="0" borderId="14" xfId="0" applyFont="1" applyBorder="1" applyAlignment="1">
      <alignment horizontal="centerContinuous" vertical="top"/>
    </xf>
    <xf numFmtId="172" fontId="27" fillId="0" borderId="14" xfId="42" applyNumberFormat="1" applyFont="1" applyBorder="1" applyAlignment="1">
      <alignment horizontal="center" vertical="center"/>
    </xf>
    <xf numFmtId="0" fontId="51" fillId="0" borderId="14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/>
    </xf>
    <xf numFmtId="0" fontId="27" fillId="0" borderId="15" xfId="0" applyFont="1" applyBorder="1" applyAlignment="1">
      <alignment vertical="top"/>
    </xf>
    <xf numFmtId="172" fontId="27" fillId="0" borderId="15" xfId="42" applyNumberFormat="1" applyFont="1" applyBorder="1" applyAlignment="1">
      <alignment horizontal="center" vertical="top"/>
    </xf>
    <xf numFmtId="172" fontId="3" fillId="0" borderId="15" xfId="42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0" fillId="0" borderId="0" xfId="42" applyNumberFormat="1" applyFont="1" applyBorder="1" applyAlignment="1">
      <alignment/>
    </xf>
    <xf numFmtId="0" fontId="26" fillId="0" borderId="20" xfId="0" applyFont="1" applyBorder="1" applyAlignment="1">
      <alignment vertical="top"/>
    </xf>
    <xf numFmtId="0" fontId="26" fillId="0" borderId="0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172" fontId="55" fillId="0" borderId="19" xfId="42" applyNumberFormat="1" applyFont="1" applyBorder="1" applyAlignment="1">
      <alignment/>
    </xf>
    <xf numFmtId="172" fontId="55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 vertical="top"/>
    </xf>
    <xf numFmtId="43" fontId="55" fillId="0" borderId="11" xfId="42" applyFont="1" applyBorder="1" applyAlignment="1">
      <alignment/>
    </xf>
    <xf numFmtId="43" fontId="0" fillId="0" borderId="0" xfId="42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172" fontId="27" fillId="0" borderId="16" xfId="42" applyNumberFormat="1" applyFont="1" applyBorder="1" applyAlignment="1">
      <alignment horizontal="right" vertical="top"/>
    </xf>
    <xf numFmtId="172" fontId="30" fillId="0" borderId="0" xfId="42" applyNumberFormat="1" applyFont="1" applyBorder="1" applyAlignment="1">
      <alignment horizontal="left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1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172" fontId="55" fillId="0" borderId="16" xfId="42" applyNumberFormat="1" applyFont="1" applyBorder="1" applyAlignment="1">
      <alignment vertical="top"/>
    </xf>
    <xf numFmtId="172" fontId="29" fillId="0" borderId="16" xfId="42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172" fontId="0" fillId="0" borderId="0" xfId="42" applyNumberFormat="1" applyFont="1" applyAlignment="1">
      <alignment/>
    </xf>
    <xf numFmtId="0" fontId="27" fillId="0" borderId="0" xfId="0" applyFont="1" applyBorder="1" applyAlignment="1">
      <alignment horizontal="center" vertical="top" wrapText="1"/>
    </xf>
    <xf numFmtId="172" fontId="27" fillId="0" borderId="0" xfId="0" applyNumberFormat="1" applyFont="1" applyBorder="1" applyAlignment="1">
      <alignment horizontal="center" vertical="top" wrapText="1"/>
    </xf>
    <xf numFmtId="172" fontId="0" fillId="0" borderId="0" xfId="0" applyNumberFormat="1" applyFont="1" applyBorder="1" applyAlignment="1">
      <alignment vertical="top"/>
    </xf>
    <xf numFmtId="0" fontId="24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1" fillId="0" borderId="21" xfId="0" applyFont="1" applyBorder="1" applyAlignment="1">
      <alignment horizontal="center" vertical="top"/>
    </xf>
    <xf numFmtId="172" fontId="24" fillId="0" borderId="13" xfId="42" applyNumberFormat="1" applyFont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5" xfId="0" applyFont="1" applyBorder="1" applyAlignment="1">
      <alignment horizontal="left" vertical="center"/>
    </xf>
    <xf numFmtId="0" fontId="27" fillId="0" borderId="13" xfId="0" applyFont="1" applyBorder="1" applyAlignment="1">
      <alignment horizontal="right" vertical="top" wrapText="1"/>
    </xf>
    <xf numFmtId="172" fontId="29" fillId="0" borderId="20" xfId="42" applyNumberFormat="1" applyFont="1" applyBorder="1" applyAlignment="1">
      <alignment vertical="center"/>
    </xf>
    <xf numFmtId="172" fontId="30" fillId="0" borderId="0" xfId="42" applyNumberFormat="1" applyFont="1" applyBorder="1" applyAlignment="1">
      <alignment vertical="top"/>
    </xf>
    <xf numFmtId="172" fontId="29" fillId="0" borderId="0" xfId="42" applyNumberFormat="1" applyFont="1" applyBorder="1" applyAlignment="1">
      <alignment vertical="center"/>
    </xf>
    <xf numFmtId="172" fontId="30" fillId="0" borderId="0" xfId="42" applyNumberFormat="1" applyFont="1" applyFill="1" applyBorder="1" applyAlignment="1">
      <alignment vertical="top"/>
    </xf>
    <xf numFmtId="172" fontId="0" fillId="0" borderId="0" xfId="42" applyNumberFormat="1" applyFont="1" applyBorder="1" applyAlignment="1">
      <alignment vertical="top"/>
    </xf>
    <xf numFmtId="0" fontId="3" fillId="0" borderId="19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172" fontId="55" fillId="0" borderId="14" xfId="42" applyNumberFormat="1" applyFont="1" applyBorder="1" applyAlignment="1">
      <alignment/>
    </xf>
    <xf numFmtId="172" fontId="55" fillId="0" borderId="16" xfId="42" applyNumberFormat="1" applyFont="1" applyBorder="1" applyAlignment="1">
      <alignment/>
    </xf>
    <xf numFmtId="0" fontId="56" fillId="0" borderId="11" xfId="0" applyFont="1" applyBorder="1" applyAlignment="1">
      <alignment vertical="top"/>
    </xf>
    <xf numFmtId="0" fontId="56" fillId="0" borderId="22" xfId="0" applyFont="1" applyBorder="1" applyAlignment="1">
      <alignment vertical="top"/>
    </xf>
    <xf numFmtId="172" fontId="55" fillId="0" borderId="10" xfId="42" applyNumberFormat="1" applyFont="1" applyBorder="1" applyAlignment="1">
      <alignment/>
    </xf>
    <xf numFmtId="0" fontId="30" fillId="0" borderId="13" xfId="0" applyNumberFormat="1" applyFont="1" applyBorder="1" applyAlignment="1">
      <alignment vertical="top"/>
    </xf>
    <xf numFmtId="172" fontId="55" fillId="0" borderId="13" xfId="42" applyNumberFormat="1" applyFont="1" applyBorder="1" applyAlignment="1">
      <alignment/>
    </xf>
    <xf numFmtId="173" fontId="55" fillId="0" borderId="14" xfId="42" applyNumberFormat="1" applyFont="1" applyBorder="1" applyAlignment="1">
      <alignment vertical="top"/>
    </xf>
    <xf numFmtId="0" fontId="30" fillId="0" borderId="10" xfId="0" applyNumberFormat="1" applyFont="1" applyBorder="1" applyAlignment="1">
      <alignment vertical="top"/>
    </xf>
    <xf numFmtId="172" fontId="55" fillId="0" borderId="10" xfId="42" applyNumberFormat="1" applyFont="1" applyBorder="1" applyAlignment="1">
      <alignment/>
    </xf>
    <xf numFmtId="173" fontId="55" fillId="0" borderId="16" xfId="42" applyNumberFormat="1" applyFont="1" applyBorder="1" applyAlignment="1">
      <alignment vertical="top"/>
    </xf>
    <xf numFmtId="0" fontId="29" fillId="0" borderId="10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30" fillId="0" borderId="11" xfId="0" applyNumberFormat="1" applyFont="1" applyBorder="1" applyAlignment="1">
      <alignment vertical="top"/>
    </xf>
    <xf numFmtId="172" fontId="55" fillId="0" borderId="11" xfId="42" applyNumberFormat="1" applyFont="1" applyBorder="1" applyAlignment="1">
      <alignment vertical="top"/>
    </xf>
    <xf numFmtId="173" fontId="55" fillId="0" borderId="15" xfId="42" applyNumberFormat="1" applyFont="1" applyBorder="1" applyAlignment="1">
      <alignment vertical="top"/>
    </xf>
    <xf numFmtId="173" fontId="55" fillId="0" borderId="14" xfId="42" applyNumberFormat="1" applyFont="1" applyBorder="1" applyAlignment="1">
      <alignment/>
    </xf>
    <xf numFmtId="173" fontId="55" fillId="0" borderId="16" xfId="42" applyNumberFormat="1" applyFont="1" applyBorder="1" applyAlignment="1">
      <alignment/>
    </xf>
    <xf numFmtId="173" fontId="56" fillId="0" borderId="22" xfId="42" applyNumberFormat="1" applyFont="1" applyBorder="1" applyAlignment="1">
      <alignment/>
    </xf>
    <xf numFmtId="173" fontId="56" fillId="0" borderId="21" xfId="42" applyNumberFormat="1" applyFont="1" applyBorder="1" applyAlignment="1">
      <alignment/>
    </xf>
    <xf numFmtId="172" fontId="27" fillId="0" borderId="0" xfId="42" applyNumberFormat="1" applyFont="1" applyBorder="1" applyAlignment="1">
      <alignment horizontal="right" vertical="top"/>
    </xf>
    <xf numFmtId="172" fontId="0" fillId="0" borderId="0" xfId="42" applyNumberFormat="1" applyFont="1" applyBorder="1" applyAlignment="1">
      <alignment vertical="top"/>
    </xf>
    <xf numFmtId="172" fontId="2" fillId="0" borderId="0" xfId="42" applyNumberFormat="1" applyFont="1" applyBorder="1" applyAlignment="1">
      <alignment vertical="top"/>
    </xf>
    <xf numFmtId="174" fontId="22" fillId="0" borderId="14" xfId="0" applyNumberFormat="1" applyFont="1" applyBorder="1" applyAlignment="1">
      <alignment horizontal="left"/>
    </xf>
    <xf numFmtId="174" fontId="22" fillId="0" borderId="16" xfId="0" applyNumberFormat="1" applyFont="1" applyBorder="1" applyAlignment="1">
      <alignment horizontal="left"/>
    </xf>
    <xf numFmtId="43" fontId="23" fillId="0" borderId="11" xfId="42" applyFont="1" applyBorder="1" applyAlignment="1">
      <alignment vertical="top"/>
    </xf>
    <xf numFmtId="174" fontId="22" fillId="0" borderId="15" xfId="0" applyNumberFormat="1" applyFont="1" applyBorder="1" applyAlignment="1">
      <alignment horizontal="left"/>
    </xf>
    <xf numFmtId="174" fontId="22" fillId="0" borderId="10" xfId="0" applyNumberFormat="1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55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NumberFormat="1" applyFont="1" applyBorder="1" applyAlignment="1">
      <alignment vertical="top"/>
    </xf>
    <xf numFmtId="172" fontId="56" fillId="0" borderId="11" xfId="42" applyNumberFormat="1" applyFont="1" applyBorder="1" applyAlignment="1">
      <alignment/>
    </xf>
    <xf numFmtId="173" fontId="56" fillId="0" borderId="22" xfId="42" applyNumberFormat="1" applyFont="1" applyBorder="1" applyAlignment="1">
      <alignment vertical="top"/>
    </xf>
    <xf numFmtId="175" fontId="56" fillId="0" borderId="21" xfId="0" applyNumberFormat="1" applyFont="1" applyBorder="1" applyAlignment="1">
      <alignment vertical="top"/>
    </xf>
    <xf numFmtId="43" fontId="55" fillId="0" borderId="16" xfId="42" applyFont="1" applyBorder="1" applyAlignment="1">
      <alignment/>
    </xf>
    <xf numFmtId="172" fontId="30" fillId="0" borderId="13" xfId="42" applyNumberFormat="1" applyFont="1" applyBorder="1" applyAlignment="1">
      <alignment vertical="top"/>
    </xf>
    <xf numFmtId="172" fontId="30" fillId="0" borderId="10" xfId="42" applyNumberFormat="1" applyFont="1" applyBorder="1" applyAlignment="1">
      <alignment vertical="top"/>
    </xf>
    <xf numFmtId="0" fontId="30" fillId="0" borderId="11" xfId="0" applyFont="1" applyBorder="1" applyAlignment="1">
      <alignment vertical="top"/>
    </xf>
    <xf numFmtId="0" fontId="56" fillId="0" borderId="21" xfId="0" applyFont="1" applyBorder="1" applyAlignment="1">
      <alignment vertical="top"/>
    </xf>
    <xf numFmtId="43" fontId="54" fillId="0" borderId="13" xfId="42" applyFont="1" applyBorder="1" applyAlignment="1">
      <alignment/>
    </xf>
    <xf numFmtId="43" fontId="24" fillId="0" borderId="20" xfId="0" applyNumberFormat="1" applyFont="1" applyBorder="1" applyAlignment="1">
      <alignment vertical="top"/>
    </xf>
    <xf numFmtId="43" fontId="24" fillId="0" borderId="13" xfId="0" applyNumberFormat="1" applyFont="1" applyBorder="1" applyAlignment="1">
      <alignment vertical="top"/>
    </xf>
    <xf numFmtId="43" fontId="55" fillId="0" borderId="14" xfId="42" applyFont="1" applyBorder="1" applyAlignment="1">
      <alignment/>
    </xf>
    <xf numFmtId="175" fontId="55" fillId="0" borderId="13" xfId="42" applyNumberFormat="1" applyFont="1" applyBorder="1" applyAlignment="1">
      <alignment/>
    </xf>
    <xf numFmtId="175" fontId="55" fillId="0" borderId="10" xfId="42" applyNumberFormat="1" applyFont="1" applyBorder="1" applyAlignment="1">
      <alignment/>
    </xf>
    <xf numFmtId="175" fontId="55" fillId="0" borderId="11" xfId="42" applyNumberFormat="1" applyFont="1" applyBorder="1" applyAlignment="1">
      <alignment/>
    </xf>
    <xf numFmtId="175" fontId="56" fillId="0" borderId="21" xfId="42" applyNumberFormat="1" applyFont="1" applyBorder="1" applyAlignment="1">
      <alignment/>
    </xf>
    <xf numFmtId="172" fontId="55" fillId="0" borderId="17" xfId="42" applyNumberFormat="1" applyFont="1" applyBorder="1" applyAlignment="1">
      <alignment vertical="top"/>
    </xf>
    <xf numFmtId="43" fontId="0" fillId="0" borderId="0" xfId="42" applyFont="1" applyBorder="1" applyAlignment="1">
      <alignment vertical="top"/>
    </xf>
    <xf numFmtId="43" fontId="56" fillId="0" borderId="11" xfId="42" applyFont="1" applyBorder="1" applyAlignment="1">
      <alignment/>
    </xf>
    <xf numFmtId="43" fontId="55" fillId="0" borderId="15" xfId="42" applyFont="1" applyBorder="1" applyAlignment="1">
      <alignment/>
    </xf>
    <xf numFmtId="0" fontId="24" fillId="0" borderId="10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30" fillId="0" borderId="18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/>
    </xf>
    <xf numFmtId="43" fontId="0" fillId="0" borderId="13" xfId="42" applyFont="1" applyBorder="1" applyAlignment="1">
      <alignment/>
    </xf>
    <xf numFmtId="43" fontId="0" fillId="0" borderId="10" xfId="42" applyFont="1" applyBorder="1" applyAlignment="1">
      <alignment/>
    </xf>
    <xf numFmtId="0" fontId="24" fillId="0" borderId="18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24" fillId="0" borderId="19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174" fontId="22" fillId="0" borderId="0" xfId="0" applyNumberFormat="1" applyFont="1" applyBorder="1" applyAlignment="1">
      <alignment vertical="top"/>
    </xf>
    <xf numFmtId="0" fontId="22" fillId="0" borderId="19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2" fillId="0" borderId="12" xfId="0" applyFont="1" applyBorder="1" applyAlignment="1">
      <alignment vertical="top"/>
    </xf>
    <xf numFmtId="174" fontId="22" fillId="0" borderId="13" xfId="0" applyNumberFormat="1" applyFont="1" applyBorder="1" applyAlignment="1">
      <alignment vertical="top"/>
    </xf>
    <xf numFmtId="175" fontId="22" fillId="0" borderId="10" xfId="0" applyNumberFormat="1" applyFont="1" applyBorder="1" applyAlignment="1">
      <alignment/>
    </xf>
    <xf numFmtId="20" fontId="22" fillId="0" borderId="18" xfId="0" applyNumberFormat="1" applyFont="1" applyBorder="1" applyAlignment="1" quotePrefix="1">
      <alignment horizontal="right"/>
    </xf>
    <xf numFmtId="0" fontId="22" fillId="0" borderId="18" xfId="0" applyFont="1" applyBorder="1" applyAlignment="1">
      <alignment/>
    </xf>
    <xf numFmtId="172" fontId="0" fillId="0" borderId="16" xfId="42" applyNumberFormat="1" applyFont="1" applyBorder="1" applyAlignment="1">
      <alignment/>
    </xf>
    <xf numFmtId="172" fontId="51" fillId="0" borderId="22" xfId="42" applyNumberFormat="1" applyFont="1" applyBorder="1" applyAlignment="1">
      <alignment/>
    </xf>
    <xf numFmtId="172" fontId="55" fillId="0" borderId="18" xfId="42" applyNumberFormat="1" applyFont="1" applyBorder="1" applyAlignment="1">
      <alignment/>
    </xf>
    <xf numFmtId="172" fontId="55" fillId="0" borderId="0" xfId="42" applyNumberFormat="1" applyFont="1" applyBorder="1" applyAlignment="1">
      <alignment vertical="top"/>
    </xf>
    <xf numFmtId="172" fontId="0" fillId="0" borderId="19" xfId="42" applyNumberFormat="1" applyFont="1" applyBorder="1" applyAlignment="1">
      <alignment/>
    </xf>
    <xf numFmtId="172" fontId="56" fillId="0" borderId="23" xfId="42" applyNumberFormat="1" applyFont="1" applyBorder="1" applyAlignment="1">
      <alignment vertical="top"/>
    </xf>
    <xf numFmtId="172" fontId="0" fillId="0" borderId="0" xfId="42" applyNumberFormat="1" applyFont="1" applyBorder="1" applyAlignment="1">
      <alignment horizontal="right" vertical="top"/>
    </xf>
    <xf numFmtId="172" fontId="27" fillId="0" borderId="13" xfId="42" applyNumberFormat="1" applyFont="1" applyBorder="1" applyAlignment="1">
      <alignment horizontal="right" vertical="center"/>
    </xf>
    <xf numFmtId="172" fontId="55" fillId="0" borderId="10" xfId="42" applyNumberFormat="1" applyFont="1" applyBorder="1" applyAlignment="1">
      <alignment horizontal="right" vertical="top"/>
    </xf>
    <xf numFmtId="172" fontId="55" fillId="0" borderId="10" xfId="42" applyNumberFormat="1" applyFont="1" applyBorder="1" applyAlignment="1">
      <alignment horizontal="right"/>
    </xf>
    <xf numFmtId="172" fontId="55" fillId="0" borderId="11" xfId="42" applyNumberFormat="1" applyFont="1" applyBorder="1" applyAlignment="1">
      <alignment horizontal="right" vertical="top"/>
    </xf>
    <xf numFmtId="43" fontId="0" fillId="0" borderId="0" xfId="42" applyFont="1" applyBorder="1" applyAlignment="1">
      <alignment horizontal="right" vertical="top"/>
    </xf>
    <xf numFmtId="172" fontId="55" fillId="0" borderId="13" xfId="42" applyNumberFormat="1" applyFont="1" applyBorder="1" applyAlignment="1">
      <alignment horizontal="right"/>
    </xf>
    <xf numFmtId="172" fontId="55" fillId="0" borderId="0" xfId="42" applyNumberFormat="1" applyFont="1" applyBorder="1" applyAlignment="1">
      <alignment/>
    </xf>
    <xf numFmtId="172" fontId="57" fillId="0" borderId="0" xfId="42" applyNumberFormat="1" applyFont="1" applyBorder="1" applyAlignment="1">
      <alignment vertical="top"/>
    </xf>
    <xf numFmtId="43" fontId="51" fillId="0" borderId="21" xfId="42" applyFont="1" applyBorder="1" applyAlignment="1">
      <alignment/>
    </xf>
    <xf numFmtId="0" fontId="55" fillId="0" borderId="11" xfId="0" applyFont="1" applyBorder="1" applyAlignment="1">
      <alignment horizontal="left"/>
    </xf>
    <xf numFmtId="173" fontId="55" fillId="0" borderId="14" xfId="0" applyNumberFormat="1" applyFont="1" applyBorder="1" applyAlignment="1">
      <alignment/>
    </xf>
    <xf numFmtId="173" fontId="55" fillId="0" borderId="16" xfId="0" applyNumberFormat="1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1" xfId="0" applyFont="1" applyBorder="1" applyAlignment="1">
      <alignment horizontal="right"/>
    </xf>
    <xf numFmtId="43" fontId="54" fillId="0" borderId="21" xfId="42" applyFont="1" applyBorder="1" applyAlignment="1">
      <alignment/>
    </xf>
    <xf numFmtId="172" fontId="30" fillId="0" borderId="12" xfId="42" applyNumberFormat="1" applyFont="1" applyFill="1" applyBorder="1" applyAlignment="1">
      <alignment/>
    </xf>
    <xf numFmtId="172" fontId="29" fillId="0" borderId="0" xfId="42" applyNumberFormat="1" applyFont="1" applyBorder="1" applyAlignment="1">
      <alignment horizontal="right" vertical="top"/>
    </xf>
    <xf numFmtId="172" fontId="29" fillId="0" borderId="0" xfId="42" applyNumberFormat="1" applyFont="1" applyBorder="1" applyAlignment="1">
      <alignment horizontal="right" vertical="center"/>
    </xf>
    <xf numFmtId="43" fontId="27" fillId="0" borderId="13" xfId="42" applyFont="1" applyBorder="1" applyAlignment="1">
      <alignment/>
    </xf>
    <xf numFmtId="43" fontId="28" fillId="0" borderId="13" xfId="42" applyFont="1" applyBorder="1" applyAlignment="1">
      <alignment/>
    </xf>
    <xf numFmtId="43" fontId="54" fillId="0" borderId="0" xfId="42" applyFont="1" applyBorder="1" applyAlignment="1">
      <alignment vertical="top"/>
    </xf>
    <xf numFmtId="43" fontId="28" fillId="0" borderId="10" xfId="42" applyFont="1" applyBorder="1" applyAlignment="1">
      <alignment/>
    </xf>
    <xf numFmtId="172" fontId="29" fillId="0" borderId="19" xfId="42" applyNumberFormat="1" applyFont="1" applyBorder="1" applyAlignment="1">
      <alignment horizontal="right" vertical="top"/>
    </xf>
    <xf numFmtId="172" fontId="55" fillId="0" borderId="19" xfId="42" applyNumberFormat="1" applyFont="1" applyBorder="1" applyAlignment="1">
      <alignment vertical="top"/>
    </xf>
    <xf numFmtId="173" fontId="55" fillId="0" borderId="13" xfId="42" applyNumberFormat="1" applyFont="1" applyBorder="1" applyAlignment="1">
      <alignment/>
    </xf>
    <xf numFmtId="173" fontId="55" fillId="0" borderId="10" xfId="42" applyNumberFormat="1" applyFont="1" applyBorder="1" applyAlignment="1">
      <alignment/>
    </xf>
    <xf numFmtId="173" fontId="55" fillId="0" borderId="11" xfId="42" applyNumberFormat="1" applyFont="1" applyBorder="1" applyAlignment="1">
      <alignment/>
    </xf>
    <xf numFmtId="172" fontId="0" fillId="0" borderId="0" xfId="42" applyNumberFormat="1" applyFont="1" applyBorder="1" applyAlignment="1">
      <alignment vertical="top"/>
    </xf>
    <xf numFmtId="172" fontId="56" fillId="0" borderId="22" xfId="42" applyNumberFormat="1" applyFont="1" applyBorder="1" applyAlignment="1">
      <alignment/>
    </xf>
    <xf numFmtId="172" fontId="27" fillId="0" borderId="17" xfId="42" applyNumberFormat="1" applyFont="1" applyBorder="1" applyAlignment="1">
      <alignment horizontal="right" vertical="top"/>
    </xf>
    <xf numFmtId="172" fontId="27" fillId="0" borderId="15" xfId="42" applyNumberFormat="1" applyFont="1" applyBorder="1" applyAlignment="1">
      <alignment horizontal="right" vertical="top"/>
    </xf>
    <xf numFmtId="172" fontId="29" fillId="0" borderId="18" xfId="42" applyNumberFormat="1" applyFont="1" applyBorder="1" applyAlignment="1">
      <alignment horizontal="right" vertical="center"/>
    </xf>
    <xf numFmtId="172" fontId="29" fillId="0" borderId="17" xfId="42" applyNumberFormat="1" applyFont="1" applyBorder="1" applyAlignment="1">
      <alignment horizontal="right" vertical="center"/>
    </xf>
    <xf numFmtId="172" fontId="30" fillId="0" borderId="15" xfId="42" applyNumberFormat="1" applyFont="1" applyFill="1" applyBorder="1" applyAlignment="1">
      <alignment/>
    </xf>
    <xf numFmtId="172" fontId="1" fillId="0" borderId="13" xfId="42" applyNumberFormat="1" applyFont="1" applyBorder="1" applyAlignment="1">
      <alignment vertical="top"/>
    </xf>
    <xf numFmtId="172" fontId="0" fillId="0" borderId="10" xfId="42" applyNumberFormat="1" applyFont="1" applyBorder="1" applyAlignment="1">
      <alignment vertical="top"/>
    </xf>
    <xf numFmtId="172" fontId="0" fillId="0" borderId="10" xfId="42" applyNumberFormat="1" applyFont="1" applyBorder="1" applyAlignment="1">
      <alignment/>
    </xf>
    <xf numFmtId="172" fontId="1" fillId="0" borderId="10" xfId="42" applyNumberFormat="1" applyFont="1" applyBorder="1" applyAlignment="1">
      <alignment vertical="top"/>
    </xf>
    <xf numFmtId="172" fontId="58" fillId="0" borderId="10" xfId="42" applyNumberFormat="1" applyFont="1" applyBorder="1" applyAlignment="1">
      <alignment vertical="top"/>
    </xf>
    <xf numFmtId="172" fontId="0" fillId="0" borderId="10" xfId="0" applyNumberFormat="1" applyBorder="1" applyAlignment="1">
      <alignment/>
    </xf>
    <xf numFmtId="172" fontId="51" fillId="0" borderId="17" xfId="42" applyNumberFormat="1" applyFont="1" applyBorder="1" applyAlignment="1">
      <alignment/>
    </xf>
    <xf numFmtId="43" fontId="51" fillId="0" borderId="0" xfId="42" applyFont="1" applyAlignment="1">
      <alignment/>
    </xf>
    <xf numFmtId="172" fontId="0" fillId="0" borderId="0" xfId="42" applyNumberFormat="1" applyFont="1" applyAlignment="1">
      <alignment/>
    </xf>
    <xf numFmtId="0" fontId="24" fillId="0" borderId="11" xfId="0" applyFont="1" applyBorder="1" applyAlignment="1">
      <alignment horizontal="left" vertical="top"/>
    </xf>
    <xf numFmtId="0" fontId="31" fillId="0" borderId="23" xfId="0" applyFont="1" applyBorder="1" applyAlignment="1">
      <alignment horizontal="center" vertical="top"/>
    </xf>
    <xf numFmtId="43" fontId="51" fillId="0" borderId="15" xfId="42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43" fontId="0" fillId="0" borderId="13" xfId="42" applyFont="1" applyBorder="1" applyAlignment="1">
      <alignment/>
    </xf>
    <xf numFmtId="43" fontId="0" fillId="0" borderId="10" xfId="42" applyFont="1" applyBorder="1" applyAlignment="1">
      <alignment/>
    </xf>
    <xf numFmtId="175" fontId="25" fillId="0" borderId="16" xfId="42" applyNumberFormat="1" applyFont="1" applyBorder="1" applyAlignment="1">
      <alignment vertical="top"/>
    </xf>
    <xf numFmtId="0" fontId="24" fillId="0" borderId="13" xfId="0" applyFont="1" applyBorder="1" applyAlignment="1">
      <alignment horizontal="left"/>
    </xf>
    <xf numFmtId="0" fontId="25" fillId="0" borderId="10" xfId="0" applyFont="1" applyBorder="1" applyAlignment="1">
      <alignment/>
    </xf>
    <xf numFmtId="43" fontId="0" fillId="0" borderId="0" xfId="42" applyFont="1" applyBorder="1" applyAlignment="1">
      <alignment vertical="top"/>
    </xf>
    <xf numFmtId="43" fontId="53" fillId="0" borderId="0" xfId="42" applyFont="1" applyAlignment="1">
      <alignment/>
    </xf>
    <xf numFmtId="172" fontId="3" fillId="0" borderId="12" xfId="42" applyNumberFormat="1" applyFont="1" applyBorder="1" applyAlignment="1">
      <alignment horizontal="right" vertical="center"/>
    </xf>
    <xf numFmtId="172" fontId="51" fillId="0" borderId="24" xfId="42" applyNumberFormat="1" applyFont="1" applyBorder="1" applyAlignment="1">
      <alignment vertical="top"/>
    </xf>
    <xf numFmtId="172" fontId="56" fillId="0" borderId="22" xfId="42" applyNumberFormat="1" applyFont="1" applyBorder="1" applyAlignment="1">
      <alignment vertical="top"/>
    </xf>
    <xf numFmtId="0" fontId="51" fillId="0" borderId="13" xfId="0" applyFont="1" applyBorder="1" applyAlignment="1">
      <alignment vertical="top" wrapText="1"/>
    </xf>
    <xf numFmtId="172" fontId="27" fillId="0" borderId="10" xfId="42" applyNumberFormat="1" applyFont="1" applyBorder="1" applyAlignment="1">
      <alignment vertical="top"/>
    </xf>
    <xf numFmtId="0" fontId="27" fillId="0" borderId="11" xfId="0" applyFont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72" fontId="34" fillId="0" borderId="0" xfId="42" applyNumberFormat="1" applyFont="1" applyBorder="1" applyAlignment="1">
      <alignment horizontal="center" vertical="top"/>
    </xf>
    <xf numFmtId="172" fontId="4" fillId="0" borderId="0" xfId="42" applyNumberFormat="1" applyFont="1" applyBorder="1" applyAlignment="1">
      <alignment horizontal="center" vertical="top"/>
    </xf>
    <xf numFmtId="172" fontId="27" fillId="0" borderId="20" xfId="42" applyNumberFormat="1" applyFont="1" applyBorder="1" applyAlignment="1">
      <alignment horizontal="center" vertical="top"/>
    </xf>
    <xf numFmtId="172" fontId="27" fillId="0" borderId="18" xfId="42" applyNumberFormat="1" applyFont="1" applyBorder="1" applyAlignment="1">
      <alignment horizontal="center" vertical="top"/>
    </xf>
    <xf numFmtId="172" fontId="27" fillId="0" borderId="14" xfId="42" applyNumberFormat="1" applyFont="1" applyBorder="1" applyAlignment="1">
      <alignment horizontal="center" vertical="top"/>
    </xf>
    <xf numFmtId="172" fontId="27" fillId="0" borderId="19" xfId="42" applyNumberFormat="1" applyFont="1" applyBorder="1" applyAlignment="1">
      <alignment horizontal="center" vertical="top"/>
    </xf>
    <xf numFmtId="172" fontId="27" fillId="0" borderId="16" xfId="42" applyNumberFormat="1" applyFont="1" applyBorder="1" applyAlignment="1">
      <alignment horizontal="center" vertical="top"/>
    </xf>
    <xf numFmtId="172" fontId="27" fillId="0" borderId="0" xfId="42" applyNumberFormat="1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172" fontId="24" fillId="0" borderId="0" xfId="42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0"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  <dxf/>
    <dxf>
      <font>
        <b/>
        <i val="0"/>
      </font>
      <fill>
        <patternFill>
          <bgColor theme="8" tint="0.7999500036239624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0.00390625" style="4" customWidth="1"/>
    <col min="2" max="2" width="14.28125" style="4" bestFit="1" customWidth="1"/>
    <col min="3" max="3" width="15.7109375" style="4" bestFit="1" customWidth="1"/>
    <col min="4" max="4" width="12.140625" style="4" bestFit="1" customWidth="1"/>
    <col min="5" max="5" width="14.28125" style="4" customWidth="1"/>
    <col min="6" max="6" width="11.28125" style="4" customWidth="1"/>
    <col min="7" max="7" width="11.00390625" style="4" customWidth="1"/>
    <col min="8" max="16384" width="9.140625" style="4" customWidth="1"/>
  </cols>
  <sheetData>
    <row r="1" spans="1:7" ht="18.75">
      <c r="A1" s="239" t="s">
        <v>45</v>
      </c>
      <c r="B1" s="239"/>
      <c r="C1" s="239"/>
      <c r="D1" s="239"/>
      <c r="E1" s="239"/>
      <c r="F1" s="239"/>
      <c r="G1" s="239"/>
    </row>
    <row r="2" spans="1:7" ht="15.75">
      <c r="A2" s="5"/>
      <c r="B2" s="5"/>
      <c r="C2" s="6"/>
      <c r="D2" s="5"/>
      <c r="E2" s="5"/>
      <c r="F2" s="7" t="s">
        <v>46</v>
      </c>
      <c r="G2" s="5"/>
    </row>
    <row r="3" spans="1:7" ht="15.75">
      <c r="A3" s="8"/>
      <c r="B3" s="9" t="s">
        <v>47</v>
      </c>
      <c r="C3" s="84" t="s">
        <v>48</v>
      </c>
      <c r="D3" s="10" t="s">
        <v>49</v>
      </c>
      <c r="E3" s="10" t="s">
        <v>50</v>
      </c>
      <c r="F3" s="240" t="s">
        <v>51</v>
      </c>
      <c r="G3" s="241"/>
    </row>
    <row r="4" spans="1:7" ht="15.75">
      <c r="A4" s="2"/>
      <c r="B4" s="13"/>
      <c r="C4" s="1"/>
      <c r="D4" s="13"/>
      <c r="E4" s="13"/>
      <c r="F4" s="12"/>
      <c r="G4" s="13"/>
    </row>
    <row r="5" spans="1:7" ht="15.75">
      <c r="A5" s="156" t="s">
        <v>95</v>
      </c>
      <c r="B5" s="196">
        <v>80.77886145906</v>
      </c>
      <c r="C5" s="197">
        <v>943.988250484916</v>
      </c>
      <c r="D5" s="138">
        <f>+C5+B5</f>
        <v>1024.767111943976</v>
      </c>
      <c r="E5" s="137">
        <f>+D5-B5</f>
        <v>943.9882504849161</v>
      </c>
      <c r="F5" s="168" t="s">
        <v>52</v>
      </c>
      <c r="G5" s="119">
        <f>+C5/B5</f>
        <v>11.686080162981055</v>
      </c>
    </row>
    <row r="6" spans="1:7" ht="15.75">
      <c r="A6" s="157" t="s">
        <v>53</v>
      </c>
      <c r="B6" s="18">
        <f>+B5*100/D5</f>
        <v>7.882655533882529</v>
      </c>
      <c r="C6" s="18">
        <f>+B8*100/D5</f>
        <v>14.417526136765527</v>
      </c>
      <c r="D6" s="163"/>
      <c r="E6" s="12"/>
      <c r="F6" s="161"/>
      <c r="G6" s="120"/>
    </row>
    <row r="7" spans="1:7" ht="15.75">
      <c r="A7" s="19"/>
      <c r="B7" s="121"/>
      <c r="C7" s="17"/>
      <c r="D7" s="164"/>
      <c r="E7" s="3"/>
      <c r="F7" s="19"/>
      <c r="G7" s="122"/>
    </row>
    <row r="8" spans="1:7" ht="15.75">
      <c r="A8" s="229" t="s">
        <v>96</v>
      </c>
      <c r="B8" s="198">
        <v>147.7460662055</v>
      </c>
      <c r="C8" s="199">
        <v>1308.73485600444</v>
      </c>
      <c r="D8" s="138">
        <f>+C8+B8</f>
        <v>1456.48092220994</v>
      </c>
      <c r="E8" s="137">
        <f>+D8-B8</f>
        <v>1308.73485600444</v>
      </c>
      <c r="F8" s="168" t="s">
        <v>52</v>
      </c>
      <c r="G8" s="119">
        <f>+C8/B8</f>
        <v>8.858001364206345</v>
      </c>
    </row>
    <row r="9" spans="1:7" ht="15.75">
      <c r="A9" s="230" t="s">
        <v>53</v>
      </c>
      <c r="B9" s="228">
        <f>+B8*100/D8</f>
        <v>10.14404404153284</v>
      </c>
      <c r="C9" s="18">
        <f>+C8*100/D8</f>
        <v>89.85595595846715</v>
      </c>
      <c r="D9" s="163"/>
      <c r="E9" s="12"/>
      <c r="F9" s="161"/>
      <c r="G9" s="13"/>
    </row>
    <row r="10" spans="1:7" ht="15.75">
      <c r="A10" s="2"/>
      <c r="B10" s="11"/>
      <c r="C10" s="2"/>
      <c r="D10" s="164"/>
      <c r="E10" s="3"/>
      <c r="F10" s="19"/>
      <c r="G10" s="11"/>
    </row>
    <row r="11" spans="1:7" ht="15.75">
      <c r="A11" s="229" t="s">
        <v>97</v>
      </c>
      <c r="B11" s="219">
        <v>104.79619304286</v>
      </c>
      <c r="C11" s="136">
        <v>1058.38552956594</v>
      </c>
      <c r="D11" s="138">
        <f>+B11+C11</f>
        <v>1163.1817226088</v>
      </c>
      <c r="E11" s="137">
        <f>+C11-B11</f>
        <v>953.5893365230801</v>
      </c>
      <c r="F11" s="168" t="s">
        <v>52</v>
      </c>
      <c r="G11" s="119">
        <f>C11/B11</f>
        <v>10.099465437003776</v>
      </c>
    </row>
    <row r="12" spans="1:7" ht="15.75">
      <c r="A12" s="230" t="s">
        <v>53</v>
      </c>
      <c r="B12" s="228">
        <f>+B11*100/D11</f>
        <v>9.009442893224081</v>
      </c>
      <c r="C12" s="18">
        <f>+C11*100/D11</f>
        <v>90.99055710677591</v>
      </c>
      <c r="D12" s="167"/>
      <c r="E12" s="12"/>
      <c r="F12" s="161"/>
      <c r="G12" s="13"/>
    </row>
    <row r="13" spans="1:7" ht="15.75">
      <c r="A13" s="2"/>
      <c r="B13" s="11"/>
      <c r="C13" s="2"/>
      <c r="D13" s="2"/>
      <c r="E13" s="3"/>
      <c r="F13" s="19"/>
      <c r="G13" s="11"/>
    </row>
    <row r="14" spans="1:7" ht="47.25">
      <c r="A14" s="158" t="s">
        <v>98</v>
      </c>
      <c r="B14" s="166">
        <f>+B8/B5*100-100</f>
        <v>82.90189232288208</v>
      </c>
      <c r="C14" s="166">
        <f>+C8/C5*100-100</f>
        <v>38.638892521401374</v>
      </c>
      <c r="D14" s="166">
        <f>+D8/D5*100-100</f>
        <v>42.127992324715194</v>
      </c>
      <c r="E14" s="166">
        <f>+E8/E5*100-100</f>
        <v>38.638892521401374</v>
      </c>
      <c r="F14" s="169"/>
      <c r="G14" s="162"/>
    </row>
    <row r="15" spans="1:7" ht="15.75">
      <c r="A15" s="159"/>
      <c r="B15" s="124"/>
      <c r="C15" s="124"/>
      <c r="D15" s="124"/>
      <c r="E15" s="165"/>
      <c r="F15" s="19"/>
      <c r="G15" s="11"/>
    </row>
    <row r="16" spans="1:7" ht="47.25">
      <c r="A16" s="158" t="s">
        <v>99</v>
      </c>
      <c r="B16" s="123">
        <f>+B11/B8*100-100</f>
        <v>-29.07006207725425</v>
      </c>
      <c r="C16" s="123">
        <f>+C11/C8*100-100</f>
        <v>-19.12910971155877</v>
      </c>
      <c r="D16" s="123">
        <f>D11/D8*100-100</f>
        <v>-20.137524297682702</v>
      </c>
      <c r="E16" s="160">
        <f>E11/E8*100-100</f>
        <v>-27.136552362150496</v>
      </c>
      <c r="F16" s="161"/>
      <c r="G16" s="13"/>
    </row>
    <row r="17" spans="1:7" ht="15.75">
      <c r="A17" s="19"/>
      <c r="B17" s="2"/>
      <c r="C17" s="2"/>
      <c r="D17" s="2"/>
      <c r="E17" s="3"/>
      <c r="F17" s="19"/>
      <c r="G17" s="11"/>
    </row>
    <row r="20" spans="2:7" ht="15.75">
      <c r="B20" s="21"/>
      <c r="C20" s="20"/>
      <c r="D20" s="14"/>
      <c r="E20" s="14"/>
      <c r="F20" s="14"/>
      <c r="G20" s="14"/>
    </row>
    <row r="21" spans="2:7" ht="15.75">
      <c r="B21" s="14"/>
      <c r="C21" s="14"/>
      <c r="D21" s="22"/>
      <c r="E21" s="22"/>
      <c r="F21" s="14"/>
      <c r="G21" s="14"/>
    </row>
  </sheetData>
  <sheetProtection/>
  <mergeCells count="2">
    <mergeCell ref="A1:G1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22">
      <selection activeCell="I7" sqref="I7"/>
    </sheetView>
  </sheetViews>
  <sheetFormatPr defaultColWidth="9.140625" defaultRowHeight="15"/>
  <cols>
    <col min="1" max="1" width="4.00390625" style="51" bestFit="1" customWidth="1"/>
    <col min="2" max="2" width="24.421875" style="51" customWidth="1"/>
    <col min="3" max="3" width="5.421875" style="51" customWidth="1"/>
    <col min="4" max="4" width="13.57421875" style="26" bestFit="1" customWidth="1"/>
    <col min="5" max="5" width="14.57421875" style="26" bestFit="1" customWidth="1"/>
    <col min="6" max="6" width="12.57421875" style="26" bestFit="1" customWidth="1"/>
    <col min="7" max="7" width="16.8515625" style="117" bestFit="1" customWidth="1"/>
    <col min="8" max="8" width="13.57421875" style="51" bestFit="1" customWidth="1"/>
    <col min="9" max="9" width="14.57421875" style="117" bestFit="1" customWidth="1"/>
    <col min="10" max="10" width="9.57421875" style="54" bestFit="1" customWidth="1"/>
    <col min="11" max="11" width="17.57421875" style="54" bestFit="1" customWidth="1"/>
    <col min="12" max="12" width="14.28125" style="51" bestFit="1" customWidth="1"/>
    <col min="13" max="14" width="11.57421875" style="51" bestFit="1" customWidth="1"/>
    <col min="15" max="16384" width="9.140625" style="51" customWidth="1"/>
  </cols>
  <sheetData>
    <row r="1" spans="1:11" ht="18.75">
      <c r="A1" s="242" t="s">
        <v>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75">
      <c r="A2" s="242" t="s">
        <v>101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9" ht="15">
      <c r="A3" s="52"/>
      <c r="B3" s="52"/>
      <c r="C3" s="52"/>
      <c r="D3" s="243"/>
      <c r="E3" s="243"/>
      <c r="F3" s="53"/>
      <c r="I3" s="117" t="s">
        <v>84</v>
      </c>
    </row>
    <row r="4" spans="1:11" ht="15">
      <c r="A4" s="25"/>
      <c r="B4" s="55"/>
      <c r="C4" s="25"/>
      <c r="D4" s="244" t="s">
        <v>77</v>
      </c>
      <c r="E4" s="244"/>
      <c r="F4" s="245" t="s">
        <v>77</v>
      </c>
      <c r="G4" s="246"/>
      <c r="H4" s="244" t="s">
        <v>90</v>
      </c>
      <c r="I4" s="246"/>
      <c r="J4" s="94" t="s">
        <v>54</v>
      </c>
      <c r="K4" s="236" t="s">
        <v>64</v>
      </c>
    </row>
    <row r="5" spans="1:11" ht="15">
      <c r="A5" s="23"/>
      <c r="B5" s="56"/>
      <c r="C5" s="23"/>
      <c r="D5" s="249" t="s">
        <v>94</v>
      </c>
      <c r="E5" s="249"/>
      <c r="F5" s="247" t="s">
        <v>100</v>
      </c>
      <c r="G5" s="248"/>
      <c r="H5" s="247" t="s">
        <v>100</v>
      </c>
      <c r="I5" s="248"/>
      <c r="J5" s="93"/>
      <c r="K5" s="237" t="s">
        <v>100</v>
      </c>
    </row>
    <row r="6" spans="1:11" ht="15">
      <c r="A6" s="27" t="s">
        <v>0</v>
      </c>
      <c r="B6" s="57" t="s">
        <v>1</v>
      </c>
      <c r="C6" s="27" t="s">
        <v>2</v>
      </c>
      <c r="D6" s="116" t="s">
        <v>3</v>
      </c>
      <c r="E6" s="116" t="s">
        <v>4</v>
      </c>
      <c r="F6" s="207" t="s">
        <v>3</v>
      </c>
      <c r="G6" s="208" t="s">
        <v>4</v>
      </c>
      <c r="H6" s="116" t="s">
        <v>3</v>
      </c>
      <c r="I6" s="65" t="s">
        <v>4</v>
      </c>
      <c r="J6" s="95" t="s">
        <v>55</v>
      </c>
      <c r="K6" s="238" t="s">
        <v>85</v>
      </c>
    </row>
    <row r="7" spans="1:14" ht="15">
      <c r="A7" s="68">
        <v>1</v>
      </c>
      <c r="B7" s="88" t="s">
        <v>62</v>
      </c>
      <c r="C7" s="132"/>
      <c r="D7" s="172"/>
      <c r="E7" s="96">
        <v>41064728.75551</v>
      </c>
      <c r="F7" s="195"/>
      <c r="G7" s="59">
        <v>35338076.113419995</v>
      </c>
      <c r="H7" s="209"/>
      <c r="I7" s="96">
        <v>15181896.30053</v>
      </c>
      <c r="J7" s="202">
        <f>I7/G7*100-100</f>
        <v>-57.038135715700385</v>
      </c>
      <c r="K7" s="140">
        <f aca="true" t="shared" si="0" ref="K7:K39">I7/I$39*100</f>
        <v>14.487068527690544</v>
      </c>
      <c r="L7" s="231"/>
      <c r="M7" s="78"/>
      <c r="N7" s="78"/>
    </row>
    <row r="8" spans="1:11" ht="15">
      <c r="A8" s="69">
        <v>2</v>
      </c>
      <c r="B8" s="90" t="s">
        <v>63</v>
      </c>
      <c r="C8" s="133"/>
      <c r="D8" s="58"/>
      <c r="E8" s="97">
        <v>48120430.98744</v>
      </c>
      <c r="F8" s="173"/>
      <c r="G8" s="59">
        <v>41401781.04349</v>
      </c>
      <c r="H8" s="201"/>
      <c r="I8" s="170">
        <v>8372257.15881</v>
      </c>
      <c r="J8" s="203">
        <f aca="true" t="shared" si="1" ref="J8:J38">I8/G8*100-100</f>
        <v>-79.77802657809464</v>
      </c>
      <c r="K8" s="141">
        <f t="shared" si="0"/>
        <v>7.9890852097898994</v>
      </c>
    </row>
    <row r="9" spans="1:11" ht="15">
      <c r="A9" s="69">
        <v>3</v>
      </c>
      <c r="B9" s="89" t="s">
        <v>5</v>
      </c>
      <c r="C9" s="133"/>
      <c r="D9" s="58"/>
      <c r="E9" s="97">
        <v>12844620.571909998</v>
      </c>
      <c r="F9" s="194"/>
      <c r="G9" s="194">
        <v>8452109.774330001</v>
      </c>
      <c r="H9" s="200"/>
      <c r="I9" s="72">
        <v>7836416.666666949</v>
      </c>
      <c r="J9" s="203">
        <f t="shared" si="1"/>
        <v>-7.28449019359617</v>
      </c>
      <c r="K9" s="141">
        <f t="shared" si="0"/>
        <v>7.477768456209071</v>
      </c>
    </row>
    <row r="10" spans="1:11" ht="15">
      <c r="A10" s="69">
        <v>4</v>
      </c>
      <c r="B10" s="89" t="s">
        <v>6</v>
      </c>
      <c r="C10" s="133" t="s">
        <v>7</v>
      </c>
      <c r="D10" s="58">
        <v>494867.094011415</v>
      </c>
      <c r="E10" s="97">
        <v>9567729.95093</v>
      </c>
      <c r="F10" s="59">
        <v>292133.24591415</v>
      </c>
      <c r="G10" s="59">
        <v>5894015.06561</v>
      </c>
      <c r="H10" s="174">
        <v>300570.766679354</v>
      </c>
      <c r="I10" s="170">
        <v>7382833.32402</v>
      </c>
      <c r="J10" s="203">
        <f t="shared" si="1"/>
        <v>25.25983123281881</v>
      </c>
      <c r="K10" s="141">
        <f t="shared" si="0"/>
        <v>7.044944200406723</v>
      </c>
    </row>
    <row r="11" spans="1:11" ht="15">
      <c r="A11" s="69">
        <v>5</v>
      </c>
      <c r="B11" s="89" t="s">
        <v>9</v>
      </c>
      <c r="C11" s="133"/>
      <c r="D11" s="58"/>
      <c r="E11" s="97">
        <v>3876757.47457</v>
      </c>
      <c r="F11" s="194"/>
      <c r="G11" s="194">
        <v>1462177.85901</v>
      </c>
      <c r="H11" s="200"/>
      <c r="I11" s="72">
        <v>6673086.6401700005</v>
      </c>
      <c r="J11" s="203">
        <f t="shared" si="1"/>
        <v>356.3799539878248</v>
      </c>
      <c r="K11" s="141">
        <f t="shared" si="0"/>
        <v>6.367680396024323</v>
      </c>
    </row>
    <row r="12" spans="1:11" ht="15">
      <c r="A12" s="69">
        <v>6</v>
      </c>
      <c r="B12" s="89" t="s">
        <v>10</v>
      </c>
      <c r="C12" s="133" t="s">
        <v>11</v>
      </c>
      <c r="D12" s="58">
        <v>5367442.79980469</v>
      </c>
      <c r="E12" s="97">
        <v>4813464.5585</v>
      </c>
      <c r="F12" s="59">
        <v>3641022.79980469</v>
      </c>
      <c r="G12" s="59">
        <v>3255813.9925</v>
      </c>
      <c r="H12" s="58">
        <v>7265923.59960938</v>
      </c>
      <c r="I12" s="97">
        <v>5864735.56556</v>
      </c>
      <c r="J12" s="203">
        <f t="shared" si="1"/>
        <v>80.13116164098554</v>
      </c>
      <c r="K12" s="141">
        <f t="shared" si="0"/>
        <v>5.5963250145560295</v>
      </c>
    </row>
    <row r="13" spans="1:11" ht="15">
      <c r="A13" s="69">
        <v>7</v>
      </c>
      <c r="B13" s="89" t="s">
        <v>60</v>
      </c>
      <c r="C13" s="133"/>
      <c r="D13" s="58"/>
      <c r="E13" s="97">
        <v>7970817.75307</v>
      </c>
      <c r="F13" s="194"/>
      <c r="G13" s="194">
        <v>5735286.7396100005</v>
      </c>
      <c r="H13" s="200"/>
      <c r="I13" s="72">
        <v>5350110.90369</v>
      </c>
      <c r="J13" s="203">
        <f t="shared" si="1"/>
        <v>-6.715895009395695</v>
      </c>
      <c r="K13" s="141">
        <f t="shared" si="0"/>
        <v>5.105253109244043</v>
      </c>
    </row>
    <row r="14" spans="1:11" ht="15">
      <c r="A14" s="69">
        <v>8</v>
      </c>
      <c r="B14" s="89" t="s">
        <v>8</v>
      </c>
      <c r="C14" s="133"/>
      <c r="D14" s="58">
        <v>19412913.265048504</v>
      </c>
      <c r="E14" s="97">
        <v>6490229.108059998</v>
      </c>
      <c r="F14" s="194">
        <v>7087596.350067135</v>
      </c>
      <c r="G14" s="184">
        <v>4209646.571470002</v>
      </c>
      <c r="H14" s="200">
        <v>7794599.095016479</v>
      </c>
      <c r="I14" s="72">
        <v>4842526.6102</v>
      </c>
      <c r="J14" s="203">
        <f t="shared" si="1"/>
        <v>15.034042121711849</v>
      </c>
      <c r="K14" s="141">
        <f t="shared" si="0"/>
        <v>4.620899356734727</v>
      </c>
    </row>
    <row r="15" spans="1:11" ht="15">
      <c r="A15" s="69">
        <v>9</v>
      </c>
      <c r="B15" s="91" t="s">
        <v>12</v>
      </c>
      <c r="C15" s="133"/>
      <c r="D15" s="58"/>
      <c r="E15" s="97">
        <v>6078702.064560001</v>
      </c>
      <c r="F15" s="194"/>
      <c r="G15" s="59">
        <v>3396015.69156</v>
      </c>
      <c r="H15" s="200"/>
      <c r="I15" s="72">
        <v>3820959.26497</v>
      </c>
      <c r="J15" s="203">
        <f t="shared" si="1"/>
        <v>12.513003825809662</v>
      </c>
      <c r="K15" s="141">
        <f t="shared" si="0"/>
        <v>3.6460859445603027</v>
      </c>
    </row>
    <row r="16" spans="1:11" ht="15">
      <c r="A16" s="69">
        <v>10</v>
      </c>
      <c r="B16" s="89" t="s">
        <v>86</v>
      </c>
      <c r="C16" s="133"/>
      <c r="D16" s="58"/>
      <c r="E16" s="97">
        <v>4942451.5454</v>
      </c>
      <c r="F16" s="194"/>
      <c r="G16" s="194">
        <v>3228685.4231000002</v>
      </c>
      <c r="H16" s="200"/>
      <c r="I16" s="72">
        <v>3246871.6051</v>
      </c>
      <c r="J16" s="203">
        <f t="shared" si="1"/>
        <v>0.5632689350868532</v>
      </c>
      <c r="K16" s="141">
        <f t="shared" si="0"/>
        <v>3.098272476150045</v>
      </c>
    </row>
    <row r="17" spans="1:11" ht="15">
      <c r="A17" s="69">
        <v>11</v>
      </c>
      <c r="B17" s="89" t="s">
        <v>13</v>
      </c>
      <c r="C17" s="133" t="s">
        <v>11</v>
      </c>
      <c r="D17" s="58">
        <v>12494252.053472713</v>
      </c>
      <c r="E17" s="97">
        <v>3434350.43934</v>
      </c>
      <c r="F17" s="59">
        <v>8592629.798841655</v>
      </c>
      <c r="G17" s="59">
        <v>2215471.31775</v>
      </c>
      <c r="H17" s="200">
        <v>13028445.245269185</v>
      </c>
      <c r="I17" s="71">
        <v>2796935.47522</v>
      </c>
      <c r="J17" s="203">
        <f t="shared" si="1"/>
        <v>26.245618835658263</v>
      </c>
      <c r="K17" s="141">
        <f t="shared" si="0"/>
        <v>2.6689285116264645</v>
      </c>
    </row>
    <row r="18" spans="1:11" ht="15">
      <c r="A18" s="69">
        <v>12</v>
      </c>
      <c r="B18" s="89" t="s">
        <v>14</v>
      </c>
      <c r="C18" s="133"/>
      <c r="D18" s="58"/>
      <c r="E18" s="97">
        <v>2758236.47932</v>
      </c>
      <c r="F18" s="194"/>
      <c r="G18" s="59">
        <v>1849360.76943</v>
      </c>
      <c r="H18" s="200"/>
      <c r="I18" s="170">
        <v>2108568.231</v>
      </c>
      <c r="J18" s="203">
        <f t="shared" si="1"/>
        <v>14.016057107661666</v>
      </c>
      <c r="K18" s="141">
        <f t="shared" si="0"/>
        <v>2.012065676982778</v>
      </c>
    </row>
    <row r="19" spans="1:11" ht="15">
      <c r="A19" s="69">
        <v>13</v>
      </c>
      <c r="B19" s="66" t="s">
        <v>88</v>
      </c>
      <c r="C19" s="133"/>
      <c r="D19" s="58"/>
      <c r="E19" s="97">
        <v>2911939</v>
      </c>
      <c r="F19" s="194"/>
      <c r="G19" s="59">
        <v>1714979.57213</v>
      </c>
      <c r="H19" s="58"/>
      <c r="I19" s="170">
        <v>1932523.07519</v>
      </c>
      <c r="J19" s="203">
        <f t="shared" si="1"/>
        <v>12.684903458634892</v>
      </c>
      <c r="K19" s="141">
        <f t="shared" si="0"/>
        <v>1.8440775557558933</v>
      </c>
    </row>
    <row r="20" spans="1:11" ht="15">
      <c r="A20" s="69">
        <v>14</v>
      </c>
      <c r="B20" s="89" t="s">
        <v>87</v>
      </c>
      <c r="C20" s="133"/>
      <c r="D20" s="58"/>
      <c r="E20" s="97">
        <v>3274954.95232</v>
      </c>
      <c r="F20" s="194"/>
      <c r="G20" s="194">
        <v>2282871.4183500004</v>
      </c>
      <c r="H20" s="200"/>
      <c r="I20" s="72">
        <v>1710195.1065200001</v>
      </c>
      <c r="J20" s="203">
        <f>I20/G20*100-100</f>
        <v>-25.085789205066817</v>
      </c>
      <c r="K20" s="141">
        <f>I20/I$39*100</f>
        <v>1.631924840838977</v>
      </c>
    </row>
    <row r="21" spans="1:11" ht="15">
      <c r="A21" s="69">
        <v>15</v>
      </c>
      <c r="B21" s="89" t="s">
        <v>20</v>
      </c>
      <c r="C21" s="133"/>
      <c r="D21" s="58"/>
      <c r="E21" s="97">
        <v>1834129.6977900001</v>
      </c>
      <c r="F21" s="194"/>
      <c r="G21" s="59">
        <v>1256857.4225400002</v>
      </c>
      <c r="H21" s="200"/>
      <c r="I21" s="72">
        <v>1208827.46196</v>
      </c>
      <c r="J21" s="203">
        <f>I21/G21*100-100</f>
        <v>-3.8214327033957147</v>
      </c>
      <c r="K21" s="141">
        <f>I21/I$39*100</f>
        <v>1.153503220737807</v>
      </c>
    </row>
    <row r="22" spans="1:11" ht="15">
      <c r="A22" s="69">
        <v>16</v>
      </c>
      <c r="B22" s="89" t="s">
        <v>17</v>
      </c>
      <c r="C22" s="133"/>
      <c r="D22" s="58"/>
      <c r="E22" s="97">
        <v>1701746.2025600001</v>
      </c>
      <c r="F22" s="173"/>
      <c r="G22" s="59">
        <v>951949.39378</v>
      </c>
      <c r="H22" s="201">
        <v>3549226.759999983</v>
      </c>
      <c r="I22" s="71">
        <v>1161539.77767</v>
      </c>
      <c r="J22" s="203">
        <f t="shared" si="1"/>
        <v>22.016967000499733</v>
      </c>
      <c r="K22" s="141">
        <f t="shared" si="0"/>
        <v>1.1083797454311612</v>
      </c>
    </row>
    <row r="23" spans="1:11" ht="15">
      <c r="A23" s="69">
        <v>17</v>
      </c>
      <c r="B23" s="91" t="s">
        <v>66</v>
      </c>
      <c r="C23" s="133" t="s">
        <v>11</v>
      </c>
      <c r="D23" s="58">
        <v>9754496</v>
      </c>
      <c r="E23" s="97">
        <v>1853664.173</v>
      </c>
      <c r="F23" s="59">
        <v>5841410</v>
      </c>
      <c r="G23" s="59">
        <v>1097495.9115</v>
      </c>
      <c r="H23" s="58">
        <v>6469987</v>
      </c>
      <c r="I23" s="97">
        <v>1137750.65275</v>
      </c>
      <c r="J23" s="203">
        <f t="shared" si="1"/>
        <v>3.6678716365313733</v>
      </c>
      <c r="K23" s="141">
        <f t="shared" si="0"/>
        <v>1.0856793741397435</v>
      </c>
    </row>
    <row r="24" spans="1:11" ht="15">
      <c r="A24" s="69">
        <v>18</v>
      </c>
      <c r="B24" s="89" t="s">
        <v>15</v>
      </c>
      <c r="C24" s="133"/>
      <c r="D24" s="58"/>
      <c r="E24" s="97">
        <v>1131949.10212</v>
      </c>
      <c r="F24" s="173"/>
      <c r="G24" s="173">
        <v>812276.9590900001</v>
      </c>
      <c r="H24" s="201"/>
      <c r="I24" s="71">
        <v>802194.8303899999</v>
      </c>
      <c r="J24" s="203">
        <f t="shared" si="1"/>
        <v>-1.2412181075892192</v>
      </c>
      <c r="K24" s="141">
        <f t="shared" si="0"/>
        <v>0.7654808892360382</v>
      </c>
    </row>
    <row r="25" spans="1:11" ht="15">
      <c r="A25" s="69">
        <v>19</v>
      </c>
      <c r="B25" s="89" t="s">
        <v>22</v>
      </c>
      <c r="C25" s="133"/>
      <c r="D25" s="58"/>
      <c r="E25" s="97">
        <v>1816885.80094</v>
      </c>
      <c r="F25" s="194"/>
      <c r="G25" s="173">
        <v>1066664.6153799999</v>
      </c>
      <c r="H25" s="200"/>
      <c r="I25" s="71">
        <v>761056.8527800001</v>
      </c>
      <c r="J25" s="203">
        <f t="shared" si="1"/>
        <v>-28.650782841533257</v>
      </c>
      <c r="K25" s="141">
        <f t="shared" si="0"/>
        <v>0.7262256678243453</v>
      </c>
    </row>
    <row r="26" spans="1:11" ht="15">
      <c r="A26" s="69">
        <v>20</v>
      </c>
      <c r="B26" s="89" t="s">
        <v>21</v>
      </c>
      <c r="C26" s="133" t="s">
        <v>11</v>
      </c>
      <c r="D26" s="58">
        <v>11958893.200195312</v>
      </c>
      <c r="E26" s="97">
        <v>641456.46328</v>
      </c>
      <c r="F26" s="59">
        <v>6217510</v>
      </c>
      <c r="G26" s="59">
        <v>334672.86538</v>
      </c>
      <c r="H26" s="200">
        <v>17762499.890138645</v>
      </c>
      <c r="I26" s="71">
        <v>737705.67708</v>
      </c>
      <c r="J26" s="203">
        <f t="shared" si="1"/>
        <v>120.42590045129046</v>
      </c>
      <c r="K26" s="141">
        <f t="shared" si="0"/>
        <v>0.7039432021908372</v>
      </c>
    </row>
    <row r="27" spans="1:11" ht="15">
      <c r="A27" s="69">
        <v>21</v>
      </c>
      <c r="B27" s="91" t="s">
        <v>68</v>
      </c>
      <c r="C27" s="133" t="s">
        <v>11</v>
      </c>
      <c r="D27" s="58">
        <v>51361.799995482</v>
      </c>
      <c r="E27" s="97">
        <v>764657.8625200001</v>
      </c>
      <c r="F27" s="59">
        <v>37731.5999985337</v>
      </c>
      <c r="G27" s="59">
        <v>503449.59444</v>
      </c>
      <c r="H27" s="200">
        <v>34708.0474567413</v>
      </c>
      <c r="I27" s="72">
        <v>529556.7102699999</v>
      </c>
      <c r="J27" s="203">
        <f t="shared" si="1"/>
        <v>5.185646411939132</v>
      </c>
      <c r="K27" s="141">
        <f t="shared" si="0"/>
        <v>0.5053205606938599</v>
      </c>
    </row>
    <row r="28" spans="1:11" ht="15">
      <c r="A28" s="69">
        <v>22</v>
      </c>
      <c r="B28" s="89" t="s">
        <v>16</v>
      </c>
      <c r="C28" s="133"/>
      <c r="D28" s="58"/>
      <c r="E28" s="97">
        <v>489154.67944</v>
      </c>
      <c r="F28" s="173"/>
      <c r="G28" s="173">
        <v>248373.12386</v>
      </c>
      <c r="H28" s="201"/>
      <c r="I28" s="71">
        <v>522907.98094</v>
      </c>
      <c r="J28" s="203">
        <f t="shared" si="1"/>
        <v>110.53323838482078</v>
      </c>
      <c r="K28" s="141">
        <f t="shared" si="0"/>
        <v>0.4989761228503203</v>
      </c>
    </row>
    <row r="29" spans="1:11" ht="15">
      <c r="A29" s="69">
        <v>23</v>
      </c>
      <c r="B29" s="89" t="s">
        <v>91</v>
      </c>
      <c r="C29" s="133"/>
      <c r="D29" s="58">
        <v>1054622.099999428</v>
      </c>
      <c r="E29" s="97">
        <v>808851.9450300001</v>
      </c>
      <c r="F29" s="205">
        <v>872352.099999428</v>
      </c>
      <c r="G29" s="205">
        <v>617924.47001</v>
      </c>
      <c r="H29" s="200">
        <v>652001.5699996948</v>
      </c>
      <c r="I29" s="72">
        <v>489807.30312000006</v>
      </c>
      <c r="J29" s="203">
        <f t="shared" si="1"/>
        <v>-20.733467131982437</v>
      </c>
      <c r="K29" s="141">
        <f t="shared" si="0"/>
        <v>0.4673903592277217</v>
      </c>
    </row>
    <row r="30" spans="1:11" ht="15">
      <c r="A30" s="69">
        <v>24</v>
      </c>
      <c r="B30" s="89" t="s">
        <v>61</v>
      </c>
      <c r="C30" s="133"/>
      <c r="D30" s="58"/>
      <c r="E30" s="97">
        <v>648036.0957</v>
      </c>
      <c r="F30" s="194"/>
      <c r="G30" s="173">
        <v>332877.69626</v>
      </c>
      <c r="H30" s="200"/>
      <c r="I30" s="71">
        <v>472869.75547</v>
      </c>
      <c r="J30" s="203">
        <f t="shared" si="1"/>
        <v>42.05510335563508</v>
      </c>
      <c r="K30" s="141">
        <f t="shared" si="0"/>
        <v>0.45122799000589997</v>
      </c>
    </row>
    <row r="31" spans="1:11" ht="15">
      <c r="A31" s="69">
        <v>25</v>
      </c>
      <c r="B31" s="89" t="s">
        <v>67</v>
      </c>
      <c r="C31" s="133"/>
      <c r="D31" s="58"/>
      <c r="E31" s="97">
        <v>844651.84147</v>
      </c>
      <c r="F31" s="194"/>
      <c r="G31" s="59">
        <v>536834.23971</v>
      </c>
      <c r="H31" s="200"/>
      <c r="I31" s="170">
        <v>405068.57461</v>
      </c>
      <c r="J31" s="203">
        <f t="shared" si="1"/>
        <v>-24.544944296246882</v>
      </c>
      <c r="K31" s="141">
        <f t="shared" si="0"/>
        <v>0.38652985652287325</v>
      </c>
    </row>
    <row r="32" spans="1:11" ht="15">
      <c r="A32" s="69">
        <v>26</v>
      </c>
      <c r="B32" s="89" t="s">
        <v>18</v>
      </c>
      <c r="C32" s="133" t="s">
        <v>11</v>
      </c>
      <c r="D32" s="58">
        <v>3750742</v>
      </c>
      <c r="E32" s="97">
        <v>566344.93946</v>
      </c>
      <c r="F32" s="59">
        <v>2879390</v>
      </c>
      <c r="G32" s="59">
        <v>427441.0695</v>
      </c>
      <c r="H32" s="174">
        <v>1969238</v>
      </c>
      <c r="I32" s="170">
        <v>291329.96058</v>
      </c>
      <c r="J32" s="203">
        <f t="shared" si="1"/>
        <v>-31.843245451172066</v>
      </c>
      <c r="K32" s="141">
        <f t="shared" si="0"/>
        <v>0.2779967020947513</v>
      </c>
    </row>
    <row r="33" spans="1:11" ht="15">
      <c r="A33" s="69">
        <v>27</v>
      </c>
      <c r="B33" s="89" t="s">
        <v>19</v>
      </c>
      <c r="C33" s="133" t="s">
        <v>11</v>
      </c>
      <c r="D33" s="58">
        <v>4715830.298828125</v>
      </c>
      <c r="E33" s="97">
        <v>508704.91605999996</v>
      </c>
      <c r="F33" s="194">
        <v>3378692.650390625</v>
      </c>
      <c r="G33" s="173">
        <v>369840.75236</v>
      </c>
      <c r="H33" s="200">
        <v>2270956.750976562</v>
      </c>
      <c r="I33" s="71">
        <v>264912.80875</v>
      </c>
      <c r="J33" s="203">
        <f t="shared" si="1"/>
        <v>-28.371114578488616</v>
      </c>
      <c r="K33" s="141">
        <f t="shared" si="0"/>
        <v>0.25278858044171015</v>
      </c>
    </row>
    <row r="34" spans="1:11" ht="15">
      <c r="A34" s="69">
        <v>28</v>
      </c>
      <c r="B34" s="59" t="s">
        <v>75</v>
      </c>
      <c r="C34" s="133"/>
      <c r="D34" s="58"/>
      <c r="E34" s="97">
        <v>4514501.77707</v>
      </c>
      <c r="F34" s="194"/>
      <c r="G34" s="59">
        <v>3614778.54419</v>
      </c>
      <c r="H34" s="200"/>
      <c r="I34" s="170">
        <v>248092.33635</v>
      </c>
      <c r="J34" s="203">
        <f t="shared" si="1"/>
        <v>-93.13672101023293</v>
      </c>
      <c r="K34" s="141">
        <f t="shared" si="0"/>
        <v>0.23673792830292426</v>
      </c>
    </row>
    <row r="35" spans="1:11" ht="15">
      <c r="A35" s="69">
        <v>29</v>
      </c>
      <c r="B35" s="89" t="s">
        <v>23</v>
      </c>
      <c r="C35" s="133"/>
      <c r="D35" s="58"/>
      <c r="E35" s="97">
        <v>570553.31302</v>
      </c>
      <c r="F35" s="194"/>
      <c r="G35" s="183">
        <v>348399.47236</v>
      </c>
      <c r="H35" s="200"/>
      <c r="I35" s="170">
        <v>247117.81886</v>
      </c>
      <c r="J35" s="203">
        <f t="shared" si="1"/>
        <v>-29.070553067699834</v>
      </c>
      <c r="K35" s="141">
        <f t="shared" si="0"/>
        <v>0.23580801142168653</v>
      </c>
    </row>
    <row r="36" spans="1:11" ht="15">
      <c r="A36" s="69">
        <v>30</v>
      </c>
      <c r="B36" s="89" t="s">
        <v>24</v>
      </c>
      <c r="C36" s="133"/>
      <c r="D36" s="58"/>
      <c r="E36" s="97">
        <v>369064.51521</v>
      </c>
      <c r="F36" s="194"/>
      <c r="G36" s="183">
        <v>218945.78118</v>
      </c>
      <c r="H36" s="200"/>
      <c r="I36" s="170">
        <v>133076.56742</v>
      </c>
      <c r="J36" s="203">
        <f t="shared" si="1"/>
        <v>-39.21939637165471</v>
      </c>
      <c r="K36" s="141">
        <f t="shared" si="0"/>
        <v>0.12698607034854192</v>
      </c>
    </row>
    <row r="37" spans="1:11" ht="15">
      <c r="A37" s="69">
        <v>31</v>
      </c>
      <c r="B37" s="59" t="s">
        <v>65</v>
      </c>
      <c r="C37" s="133"/>
      <c r="D37" s="58"/>
      <c r="E37" s="97">
        <v>532785.92956</v>
      </c>
      <c r="F37" s="194"/>
      <c r="G37" s="183">
        <v>369150.84075</v>
      </c>
      <c r="H37" s="200"/>
      <c r="I37" s="170">
        <v>110060.10976</v>
      </c>
      <c r="J37" s="203">
        <f t="shared" si="1"/>
        <v>-70.18559959489947</v>
      </c>
      <c r="K37" s="141">
        <f t="shared" si="0"/>
        <v>0.10502300376024837</v>
      </c>
    </row>
    <row r="38" spans="1:11" ht="15">
      <c r="A38" s="69">
        <v>32</v>
      </c>
      <c r="B38" s="67" t="s">
        <v>25</v>
      </c>
      <c r="C38" s="134"/>
      <c r="D38" s="144"/>
      <c r="E38" s="211">
        <f>E39-SUM(E7:E37)</f>
        <v>22284409.10484001</v>
      </c>
      <c r="F38" s="233"/>
      <c r="G38" s="193">
        <f>G39-SUM(G7:G37)</f>
        <v>14201842.101449996</v>
      </c>
      <c r="H38" s="210"/>
      <c r="I38" s="211">
        <f>I39-SUM(I7:I37)</f>
        <v>18152401.93645306</v>
      </c>
      <c r="J38" s="204">
        <f t="shared" si="1"/>
        <v>27.81723530498705</v>
      </c>
      <c r="K38" s="142">
        <f t="shared" si="0"/>
        <v>17.32162343819972</v>
      </c>
    </row>
    <row r="39" spans="1:11" s="70" customFormat="1" ht="15">
      <c r="A39" s="98"/>
      <c r="B39" s="99" t="s">
        <v>26</v>
      </c>
      <c r="C39" s="135"/>
      <c r="D39" s="175"/>
      <c r="E39" s="235">
        <v>200030962</v>
      </c>
      <c r="F39" s="234"/>
      <c r="G39" s="206">
        <v>147746066.2055</v>
      </c>
      <c r="H39" s="175"/>
      <c r="I39" s="171">
        <v>104796193.04286</v>
      </c>
      <c r="J39" s="114">
        <f>I39/G39*100-100</f>
        <v>-29.07006207725425</v>
      </c>
      <c r="K39" s="143">
        <f t="shared" si="0"/>
        <v>100</v>
      </c>
    </row>
    <row r="41" spans="5:9" ht="15">
      <c r="E41" s="62"/>
      <c r="I41" s="62"/>
    </row>
    <row r="42" spans="6:9" ht="15">
      <c r="F42" s="63"/>
      <c r="G42" s="54"/>
      <c r="H42" s="54"/>
      <c r="I42" s="54"/>
    </row>
    <row r="43" spans="6:10" ht="15">
      <c r="F43" s="51"/>
      <c r="J43" s="60"/>
    </row>
    <row r="44" ht="15">
      <c r="I44" s="145"/>
    </row>
    <row r="46" spans="6:9" ht="15">
      <c r="F46" s="62"/>
      <c r="G46" s="118" t="s">
        <v>89</v>
      </c>
      <c r="H46" s="64"/>
      <c r="I46" s="118"/>
    </row>
  </sheetData>
  <sheetProtection/>
  <mergeCells count="9">
    <mergeCell ref="A1:K1"/>
    <mergeCell ref="D3:E3"/>
    <mergeCell ref="D4:E4"/>
    <mergeCell ref="F4:G4"/>
    <mergeCell ref="H4:I4"/>
    <mergeCell ref="F5:G5"/>
    <mergeCell ref="H5:I5"/>
    <mergeCell ref="A2:K2"/>
    <mergeCell ref="D5:E5"/>
  </mergeCells>
  <conditionalFormatting sqref="H38 H35 G16:I16 H31 H28:H29 H17 H7 F34:G34 F24:H24 F17:G18 F12:G12 F30:G30 F38 F14:I15 F21:H22 F32:H32 F7:F8 F27:F36 F11:F23">
    <cfRule type="cellIs" priority="155" dxfId="88" operator="greaterThanOrEqual">
      <formula>0</formula>
    </cfRule>
  </conditionalFormatting>
  <conditionalFormatting sqref="F7 F15:I15">
    <cfRule type="expression" priority="154" dxfId="89">
      <formula>$A9="Total"</formula>
    </cfRule>
  </conditionalFormatting>
  <conditionalFormatting sqref="F17:G18 F22:G22">
    <cfRule type="expression" priority="153" dxfId="89">
      <formula>$A15="Total"</formula>
    </cfRule>
  </conditionalFormatting>
  <conditionalFormatting sqref="F38">
    <cfRule type="expression" priority="152" dxfId="89">
      <formula>$A39="Total"</formula>
    </cfRule>
  </conditionalFormatting>
  <conditionalFormatting sqref="F32:H32">
    <cfRule type="expression" priority="151" dxfId="89">
      <formula>$A31="Total"</formula>
    </cfRule>
  </conditionalFormatting>
  <conditionalFormatting sqref="F24:H24">
    <cfRule type="expression" priority="150" dxfId="89">
      <formula>$A23="Total"</formula>
    </cfRule>
  </conditionalFormatting>
  <conditionalFormatting sqref="G24:H24">
    <cfRule type="expression" priority="149" dxfId="89">
      <formula>$A23="Total"</formula>
    </cfRule>
  </conditionalFormatting>
  <conditionalFormatting sqref="F24:H24">
    <cfRule type="expression" priority="148" dxfId="89">
      <formula>$A23="Total"</formula>
    </cfRule>
  </conditionalFormatting>
  <conditionalFormatting sqref="F7">
    <cfRule type="expression" priority="147" dxfId="89">
      <formula>$A9="Total"</formula>
    </cfRule>
  </conditionalFormatting>
  <conditionalFormatting sqref="G32:H32">
    <cfRule type="expression" priority="146" dxfId="89">
      <formula>$A31="Total"</formula>
    </cfRule>
  </conditionalFormatting>
  <conditionalFormatting sqref="F35 F16:I16 F32">
    <cfRule type="expression" priority="145" dxfId="89">
      <formula>$A19="Total"</formula>
    </cfRule>
  </conditionalFormatting>
  <conditionalFormatting sqref="F14:I14 F29">
    <cfRule type="expression" priority="144" dxfId="89">
      <formula>$A18="Total"</formula>
    </cfRule>
  </conditionalFormatting>
  <conditionalFormatting sqref="F19 F28 F31">
    <cfRule type="expression" priority="143" dxfId="89">
      <formula>$A20="Total"</formula>
    </cfRule>
  </conditionalFormatting>
  <conditionalFormatting sqref="F21:F22 F29 F17:F18 F21:G21">
    <cfRule type="expression" priority="142" dxfId="89">
      <formula>$A17="Total"</formula>
    </cfRule>
  </conditionalFormatting>
  <conditionalFormatting sqref="F23">
    <cfRule type="expression" priority="141" dxfId="89">
      <formula>$A28="Total"</formula>
    </cfRule>
  </conditionalFormatting>
  <conditionalFormatting sqref="F34">
    <cfRule type="expression" priority="140" dxfId="89">
      <formula>$A26="Total"</formula>
    </cfRule>
  </conditionalFormatting>
  <conditionalFormatting sqref="H7 H15:I15">
    <cfRule type="expression" priority="139" dxfId="89">
      <formula>$A9="Total"</formula>
    </cfRule>
  </conditionalFormatting>
  <conditionalFormatting sqref="H17">
    <cfRule type="expression" priority="138" dxfId="89">
      <formula>$A15="Total"</formula>
    </cfRule>
  </conditionalFormatting>
  <conditionalFormatting sqref="H38">
    <cfRule type="expression" priority="137" dxfId="89">
      <formula>$A39="Total"</formula>
    </cfRule>
  </conditionalFormatting>
  <conditionalFormatting sqref="H32">
    <cfRule type="expression" priority="136" dxfId="89">
      <formula>$A31="Total"</formula>
    </cfRule>
  </conditionalFormatting>
  <conditionalFormatting sqref="H24">
    <cfRule type="expression" priority="135" dxfId="89">
      <formula>$A23="Total"</formula>
    </cfRule>
  </conditionalFormatting>
  <conditionalFormatting sqref="H24">
    <cfRule type="expression" priority="133" dxfId="89">
      <formula>$A23="Total"</formula>
    </cfRule>
  </conditionalFormatting>
  <conditionalFormatting sqref="H7">
    <cfRule type="expression" priority="132" dxfId="89">
      <formula>$A9="Total"</formula>
    </cfRule>
  </conditionalFormatting>
  <conditionalFormatting sqref="H16:I16 H35">
    <cfRule type="expression" priority="130" dxfId="89">
      <formula>$A19="Total"</formula>
    </cfRule>
  </conditionalFormatting>
  <conditionalFormatting sqref="H14:I14 H29">
    <cfRule type="expression" priority="129" dxfId="89">
      <formula>$A18="Total"</formula>
    </cfRule>
  </conditionalFormatting>
  <conditionalFormatting sqref="H31 H28">
    <cfRule type="expression" priority="128" dxfId="89">
      <formula>$A29="Total"</formula>
    </cfRule>
  </conditionalFormatting>
  <conditionalFormatting sqref="H21:H22">
    <cfRule type="expression" priority="127" dxfId="89">
      <formula>$A21="Total"</formula>
    </cfRule>
  </conditionalFormatting>
  <conditionalFormatting sqref="F12:G12 F24 F28">
    <cfRule type="expression" priority="114" dxfId="89">
      <formula>$A13="Total"</formula>
    </cfRule>
  </conditionalFormatting>
  <conditionalFormatting sqref="F8 F19 F31">
    <cfRule type="expression" priority="113" dxfId="89">
      <formula>$A7="Total"</formula>
    </cfRule>
  </conditionalFormatting>
  <conditionalFormatting sqref="F14:G14">
    <cfRule type="expression" priority="112" dxfId="89">
      <formula>$A14="Total"</formula>
    </cfRule>
  </conditionalFormatting>
  <conditionalFormatting sqref="G22">
    <cfRule type="expression" priority="111" dxfId="89">
      <formula>$A20="Total"</formula>
    </cfRule>
  </conditionalFormatting>
  <conditionalFormatting sqref="F34:G34">
    <cfRule type="expression" priority="110" dxfId="89">
      <formula>$A28="Total"</formula>
    </cfRule>
  </conditionalFormatting>
  <conditionalFormatting sqref="G34">
    <cfRule type="expression" priority="109" dxfId="89">
      <formula>$A28="Total"</formula>
    </cfRule>
  </conditionalFormatting>
  <conditionalFormatting sqref="G22">
    <cfRule type="expression" priority="108" dxfId="89">
      <formula>$A20="Total"</formula>
    </cfRule>
  </conditionalFormatting>
  <conditionalFormatting sqref="G22">
    <cfRule type="expression" priority="107" dxfId="89">
      <formula>$A20="Total"</formula>
    </cfRule>
  </conditionalFormatting>
  <conditionalFormatting sqref="F22:G22">
    <cfRule type="expression" priority="106" dxfId="89">
      <formula>$A20="Total"</formula>
    </cfRule>
  </conditionalFormatting>
  <conditionalFormatting sqref="F8">
    <cfRule type="expression" priority="105" dxfId="89">
      <formula>$A7="Total"</formula>
    </cfRule>
  </conditionalFormatting>
  <conditionalFormatting sqref="G34">
    <cfRule type="expression" priority="104" dxfId="89">
      <formula>$A28="Total"</formula>
    </cfRule>
  </conditionalFormatting>
  <conditionalFormatting sqref="F27">
    <cfRule type="expression" priority="103" dxfId="89">
      <formula>$A12="Total"</formula>
    </cfRule>
  </conditionalFormatting>
  <conditionalFormatting sqref="F33">
    <cfRule type="expression" priority="102" dxfId="89">
      <formula>$A23="Total"</formula>
    </cfRule>
  </conditionalFormatting>
  <conditionalFormatting sqref="F36">
    <cfRule type="expression" priority="101" dxfId="89">
      <formula>$A26="Total"</formula>
    </cfRule>
  </conditionalFormatting>
  <conditionalFormatting sqref="F16 F18">
    <cfRule type="expression" priority="80" dxfId="89">
      <formula>$A17="Total"</formula>
    </cfRule>
  </conditionalFormatting>
  <conditionalFormatting sqref="F8 F19 F21:G21">
    <cfRule type="expression" priority="79" dxfId="89">
      <formula>$A7="Total"</formula>
    </cfRule>
  </conditionalFormatting>
  <conditionalFormatting sqref="F14:G15">
    <cfRule type="expression" priority="78" dxfId="89">
      <formula>$A14="Total"</formula>
    </cfRule>
  </conditionalFormatting>
  <conditionalFormatting sqref="F31">
    <cfRule type="expression" priority="77" dxfId="89">
      <formula>$A30="Total"</formula>
    </cfRule>
  </conditionalFormatting>
  <conditionalFormatting sqref="G21">
    <cfRule type="expression" priority="76" dxfId="89">
      <formula>$A20="Total"</formula>
    </cfRule>
  </conditionalFormatting>
  <conditionalFormatting sqref="G21">
    <cfRule type="expression" priority="75" dxfId="89">
      <formula>$A20="Total"</formula>
    </cfRule>
  </conditionalFormatting>
  <conditionalFormatting sqref="G21">
    <cfRule type="expression" priority="74" dxfId="89">
      <formula>$A20="Total"</formula>
    </cfRule>
  </conditionalFormatting>
  <conditionalFormatting sqref="F21:G21">
    <cfRule type="expression" priority="73" dxfId="89">
      <formula>$A20="Total"</formula>
    </cfRule>
  </conditionalFormatting>
  <conditionalFormatting sqref="F8">
    <cfRule type="expression" priority="72" dxfId="89">
      <formula>$A7="Total"</formula>
    </cfRule>
  </conditionalFormatting>
  <conditionalFormatting sqref="F35">
    <cfRule type="expression" priority="71" dxfId="89">
      <formula>$A26="Total"</formula>
    </cfRule>
  </conditionalFormatting>
  <conditionalFormatting sqref="F11">
    <cfRule type="expression" priority="70" dxfId="89">
      <formula>$A9="Total"</formula>
    </cfRule>
  </conditionalFormatting>
  <conditionalFormatting sqref="F23">
    <cfRule type="expression" priority="69" dxfId="89">
      <formula>$A29="Total"</formula>
    </cfRule>
  </conditionalFormatting>
  <conditionalFormatting sqref="F29">
    <cfRule type="expression" priority="68" dxfId="89">
      <formula>$A13="Total"</formula>
    </cfRule>
  </conditionalFormatting>
  <conditionalFormatting sqref="F28">
    <cfRule type="expression" priority="67" dxfId="89">
      <formula>$A35="Total"</formula>
    </cfRule>
  </conditionalFormatting>
  <conditionalFormatting sqref="F38">
    <cfRule type="expression" priority="58" dxfId="89">
      <formula>$A36="Total"</formula>
    </cfRule>
  </conditionalFormatting>
  <conditionalFormatting sqref="F8 F14 F20 F21:G21">
    <cfRule type="expression" priority="57" dxfId="89">
      <formula>$A7="Total"</formula>
    </cfRule>
  </conditionalFormatting>
  <conditionalFormatting sqref="F12 F15:G15 F17:F18">
    <cfRule type="expression" priority="56" dxfId="89">
      <formula>$A12="Total"</formula>
    </cfRule>
  </conditionalFormatting>
  <conditionalFormatting sqref="F35">
    <cfRule type="expression" priority="55" dxfId="89">
      <formula>$A29="Total"</formula>
    </cfRule>
  </conditionalFormatting>
  <conditionalFormatting sqref="F31">
    <cfRule type="expression" priority="54" dxfId="89">
      <formula>$A28="Total"</formula>
    </cfRule>
  </conditionalFormatting>
  <conditionalFormatting sqref="G21">
    <cfRule type="expression" priority="53" dxfId="89">
      <formula>$A20="Total"</formula>
    </cfRule>
  </conditionalFormatting>
  <conditionalFormatting sqref="G21">
    <cfRule type="expression" priority="52" dxfId="89">
      <formula>$A20="Total"</formula>
    </cfRule>
  </conditionalFormatting>
  <conditionalFormatting sqref="G21">
    <cfRule type="expression" priority="51" dxfId="89">
      <formula>$A20="Total"</formula>
    </cfRule>
  </conditionalFormatting>
  <conditionalFormatting sqref="F21:G21">
    <cfRule type="expression" priority="50" dxfId="89">
      <formula>$A20="Total"</formula>
    </cfRule>
  </conditionalFormatting>
  <conditionalFormatting sqref="F8">
    <cfRule type="expression" priority="49" dxfId="89">
      <formula>$A7="Total"</formula>
    </cfRule>
  </conditionalFormatting>
  <conditionalFormatting sqref="F32">
    <cfRule type="expression" priority="48" dxfId="89">
      <formula>$A26="Total"</formula>
    </cfRule>
  </conditionalFormatting>
  <conditionalFormatting sqref="F30:G30">
    <cfRule type="expression" priority="47" dxfId="89">
      <formula>$A14="Total"</formula>
    </cfRule>
  </conditionalFormatting>
  <conditionalFormatting sqref="F34">
    <cfRule type="expression" priority="46" dxfId="89">
      <formula>$A30="Total"</formula>
    </cfRule>
  </conditionalFormatting>
  <conditionalFormatting sqref="F35">
    <cfRule type="expression" priority="15" dxfId="89">
      <formula>$A30="Total"</formula>
    </cfRule>
  </conditionalFormatting>
  <conditionalFormatting sqref="F15">
    <cfRule type="expression" priority="26" dxfId="89">
      <formula>$A13="Total"</formula>
    </cfRule>
  </conditionalFormatting>
  <conditionalFormatting sqref="F14:G14 F19">
    <cfRule type="expression" priority="25" dxfId="89">
      <formula>$A15="Total"</formula>
    </cfRule>
  </conditionalFormatting>
  <conditionalFormatting sqref="F8 F13 F20 F38">
    <cfRule type="expression" priority="24" dxfId="89">
      <formula>$A7="Total"</formula>
    </cfRule>
  </conditionalFormatting>
  <conditionalFormatting sqref="G21">
    <cfRule type="expression" priority="23" dxfId="89">
      <formula>$A21="Total"</formula>
    </cfRule>
  </conditionalFormatting>
  <conditionalFormatting sqref="G21">
    <cfRule type="expression" priority="22" dxfId="89">
      <formula>$A21="Total"</formula>
    </cfRule>
  </conditionalFormatting>
  <conditionalFormatting sqref="G21">
    <cfRule type="expression" priority="21" dxfId="89">
      <formula>$A21="Total"</formula>
    </cfRule>
  </conditionalFormatting>
  <conditionalFormatting sqref="F21:G21">
    <cfRule type="expression" priority="20" dxfId="89">
      <formula>$A21="Total"</formula>
    </cfRule>
  </conditionalFormatting>
  <conditionalFormatting sqref="F8">
    <cfRule type="expression" priority="19" dxfId="89">
      <formula>$A7="Total"</formula>
    </cfRule>
  </conditionalFormatting>
  <conditionalFormatting sqref="F30">
    <cfRule type="expression" priority="18" dxfId="89">
      <formula>$A27="Total"</formula>
    </cfRule>
  </conditionalFormatting>
  <conditionalFormatting sqref="F32:G32">
    <cfRule type="expression" priority="17" dxfId="89">
      <formula>$A14="Total"</formula>
    </cfRule>
  </conditionalFormatting>
  <conditionalFormatting sqref="F28">
    <cfRule type="expression" priority="16" dxfId="89">
      <formula>$A36="Total"</formula>
    </cfRule>
  </conditionalFormatting>
  <conditionalFormatting sqref="F14">
    <cfRule type="expression" priority="9" dxfId="89">
      <formula>$A12="Total"</formula>
    </cfRule>
  </conditionalFormatting>
  <conditionalFormatting sqref="F19">
    <cfRule type="expression" priority="8" dxfId="89">
      <formula>$A20="Total"</formula>
    </cfRule>
  </conditionalFormatting>
  <conditionalFormatting sqref="F8 F20">
    <cfRule type="expression" priority="7" dxfId="89">
      <formula>$A7="Total"</formula>
    </cfRule>
  </conditionalFormatting>
  <conditionalFormatting sqref="F16">
    <cfRule type="expression" priority="6" dxfId="89">
      <formula>$A13="Total"</formula>
    </cfRule>
  </conditionalFormatting>
  <conditionalFormatting sqref="F28">
    <cfRule type="expression" priority="5" dxfId="89">
      <formula>$A36="Total"</formula>
    </cfRule>
  </conditionalFormatting>
  <conditionalFormatting sqref="F21">
    <cfRule type="expression" priority="4" dxfId="89">
      <formula>$A21="Total"</formula>
    </cfRule>
  </conditionalFormatting>
  <conditionalFormatting sqref="F8">
    <cfRule type="expression" priority="3" dxfId="89">
      <formula>$A7="Total"</formula>
    </cfRule>
  </conditionalFormatting>
  <conditionalFormatting sqref="F31">
    <cfRule type="expression" priority="2" dxfId="89">
      <formula>$A27="Total"</formula>
    </cfRule>
  </conditionalFormatting>
  <conditionalFormatting sqref="F33">
    <cfRule type="expression" priority="1" dxfId="89">
      <formula>$A14="Total"</formula>
    </cfRule>
  </conditionalFormatting>
  <printOptions/>
  <pageMargins left="0.2" right="0.2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00390625" style="74" bestFit="1" customWidth="1"/>
    <col min="2" max="2" width="41.28125" style="51" customWidth="1"/>
    <col min="3" max="3" width="16.8515625" style="60" bestFit="1" customWidth="1"/>
    <col min="4" max="4" width="16.00390625" style="73" customWidth="1"/>
    <col min="5" max="5" width="18.8515625" style="176" bestFit="1" customWidth="1"/>
    <col min="6" max="6" width="14.57421875" style="51" customWidth="1"/>
    <col min="7" max="7" width="12.57421875" style="51" customWidth="1"/>
    <col min="8" max="16384" width="9.140625" style="51" customWidth="1"/>
  </cols>
  <sheetData>
    <row r="1" spans="1:7" s="70" customFormat="1" ht="15">
      <c r="A1" s="250" t="s">
        <v>59</v>
      </c>
      <c r="B1" s="250"/>
      <c r="C1" s="250"/>
      <c r="D1" s="250"/>
      <c r="E1" s="250"/>
      <c r="F1" s="250"/>
      <c r="G1" s="250"/>
    </row>
    <row r="2" spans="1:7" s="70" customFormat="1" ht="15">
      <c r="A2" s="251" t="s">
        <v>102</v>
      </c>
      <c r="B2" s="251"/>
      <c r="C2" s="251"/>
      <c r="D2" s="251"/>
      <c r="E2" s="251"/>
      <c r="F2" s="251"/>
      <c r="G2" s="251"/>
    </row>
    <row r="3" spans="1:5" ht="15">
      <c r="A3" s="76"/>
      <c r="B3" s="76"/>
      <c r="C3" s="77" t="s">
        <v>57</v>
      </c>
      <c r="D3" s="78"/>
      <c r="E3" s="176" t="s">
        <v>58</v>
      </c>
    </row>
    <row r="4" spans="1:3" ht="15">
      <c r="A4" s="76"/>
      <c r="B4" s="76"/>
      <c r="C4" s="76"/>
    </row>
    <row r="5" spans="1:7" ht="45">
      <c r="A5" s="43" t="s">
        <v>0</v>
      </c>
      <c r="B5" s="44" t="s">
        <v>1</v>
      </c>
      <c r="C5" s="45" t="s">
        <v>77</v>
      </c>
      <c r="D5" s="45" t="s">
        <v>77</v>
      </c>
      <c r="E5" s="177" t="s">
        <v>90</v>
      </c>
      <c r="F5" s="87" t="s">
        <v>93</v>
      </c>
      <c r="G5" s="46" t="s">
        <v>104</v>
      </c>
    </row>
    <row r="6" spans="1:7" ht="15">
      <c r="A6" s="47"/>
      <c r="B6" s="48"/>
      <c r="C6" s="49" t="s">
        <v>94</v>
      </c>
      <c r="D6" s="50" t="s">
        <v>103</v>
      </c>
      <c r="E6" s="50" t="s">
        <v>103</v>
      </c>
      <c r="F6" s="85"/>
      <c r="G6" s="86" t="s">
        <v>90</v>
      </c>
    </row>
    <row r="7" spans="1:7" ht="15">
      <c r="A7" s="80">
        <v>1</v>
      </c>
      <c r="B7" s="101" t="s">
        <v>27</v>
      </c>
      <c r="C7" s="102">
        <v>334107560.9974317</v>
      </c>
      <c r="D7" s="212">
        <v>184984954.2046457</v>
      </c>
      <c r="E7" s="182">
        <v>202811211.14192238</v>
      </c>
      <c r="F7" s="103">
        <f>+E7/D7*100-100</f>
        <v>9.636598291964773</v>
      </c>
      <c r="G7" s="103">
        <f>+E7*100/$E$34</f>
        <v>19.162318973228814</v>
      </c>
    </row>
    <row r="8" spans="1:7" ht="15">
      <c r="A8" s="81">
        <v>2</v>
      </c>
      <c r="B8" s="104" t="s">
        <v>28</v>
      </c>
      <c r="C8" s="105">
        <v>185404945.6497236</v>
      </c>
      <c r="D8" s="213">
        <v>127759462.75360781</v>
      </c>
      <c r="E8" s="178">
        <v>104809808.62260479</v>
      </c>
      <c r="F8" s="106">
        <f aca="true" t="shared" si="0" ref="F8:F34">+E8/D8*100-100</f>
        <v>-17.96317363611874</v>
      </c>
      <c r="G8" s="106">
        <f aca="true" t="shared" si="1" ref="G8:G34">+E8*100/$E$34</f>
        <v>9.902800604765343</v>
      </c>
    </row>
    <row r="9" spans="1:7" ht="15">
      <c r="A9" s="81">
        <v>3</v>
      </c>
      <c r="B9" s="104" t="s">
        <v>29</v>
      </c>
      <c r="C9" s="100">
        <v>144350972.825204</v>
      </c>
      <c r="D9" s="214">
        <v>100378833.209702</v>
      </c>
      <c r="E9" s="100">
        <v>66492613.549895</v>
      </c>
      <c r="F9" s="106">
        <f t="shared" si="0"/>
        <v>-33.75833188757544</v>
      </c>
      <c r="G9" s="106">
        <f t="shared" si="1"/>
        <v>6.282456788422327</v>
      </c>
    </row>
    <row r="10" spans="1:7" ht="15">
      <c r="A10" s="81">
        <v>4</v>
      </c>
      <c r="B10" s="104" t="s">
        <v>31</v>
      </c>
      <c r="C10" s="105">
        <v>68908011.16406658</v>
      </c>
      <c r="D10" s="213">
        <v>46193707.51672713</v>
      </c>
      <c r="E10" s="178">
        <v>41043261.21963583</v>
      </c>
      <c r="F10" s="106">
        <f t="shared" si="0"/>
        <v>-11.149670753806191</v>
      </c>
      <c r="G10" s="106">
        <f t="shared" si="1"/>
        <v>3.877912166511601</v>
      </c>
    </row>
    <row r="11" spans="1:7" ht="15">
      <c r="A11" s="81">
        <v>5</v>
      </c>
      <c r="B11" s="69" t="s">
        <v>32</v>
      </c>
      <c r="C11" s="100">
        <v>74283706.5338819</v>
      </c>
      <c r="D11" s="214">
        <v>56933632.548388</v>
      </c>
      <c r="E11" s="100">
        <v>38838575.1378083</v>
      </c>
      <c r="F11" s="106">
        <f t="shared" si="0"/>
        <v>-31.78272068833948</v>
      </c>
      <c r="G11" s="106">
        <f t="shared" si="1"/>
        <v>3.6696056449048946</v>
      </c>
    </row>
    <row r="12" spans="1:7" ht="15">
      <c r="A12" s="81">
        <v>6</v>
      </c>
      <c r="B12" s="104" t="s">
        <v>34</v>
      </c>
      <c r="C12" s="105">
        <v>42703813.25680469</v>
      </c>
      <c r="D12" s="214">
        <v>32684138.40200781</v>
      </c>
      <c r="E12" s="178">
        <v>35861497.4088867</v>
      </c>
      <c r="F12" s="106">
        <f t="shared" si="0"/>
        <v>9.721409718065871</v>
      </c>
      <c r="G12" s="106">
        <f t="shared" si="1"/>
        <v>3.3883208346200693</v>
      </c>
    </row>
    <row r="13" spans="1:7" ht="15">
      <c r="A13" s="81">
        <v>7</v>
      </c>
      <c r="B13" s="104" t="s">
        <v>30</v>
      </c>
      <c r="C13" s="100">
        <v>99429549.9459873</v>
      </c>
      <c r="D13" s="214">
        <v>75951036.8165822</v>
      </c>
      <c r="E13" s="100">
        <v>32659876.4228197</v>
      </c>
      <c r="F13" s="106">
        <f t="shared" si="0"/>
        <v>-56.99877474787922</v>
      </c>
      <c r="G13" s="106">
        <f t="shared" si="1"/>
        <v>3.0858203849606687</v>
      </c>
    </row>
    <row r="14" spans="1:7" ht="15">
      <c r="A14" s="81">
        <v>8</v>
      </c>
      <c r="B14" s="69" t="s">
        <v>70</v>
      </c>
      <c r="C14" s="100">
        <v>56183655.1715195</v>
      </c>
      <c r="D14" s="214">
        <v>43746707.4325195</v>
      </c>
      <c r="E14" s="179">
        <v>27676431.101</v>
      </c>
      <c r="F14" s="106">
        <f t="shared" si="0"/>
        <v>-36.73482480094839</v>
      </c>
      <c r="G14" s="106">
        <f t="shared" si="1"/>
        <v>2.6149668837923854</v>
      </c>
    </row>
    <row r="15" spans="1:7" ht="15">
      <c r="A15" s="81">
        <v>9</v>
      </c>
      <c r="B15" s="104" t="s">
        <v>35</v>
      </c>
      <c r="C15" s="100">
        <v>71936882.1043184</v>
      </c>
      <c r="D15" s="214">
        <v>52226781.8801408</v>
      </c>
      <c r="E15" s="100">
        <v>29323594.6444882</v>
      </c>
      <c r="F15" s="106">
        <f t="shared" si="0"/>
        <v>-43.85333809809468</v>
      </c>
      <c r="G15" s="106">
        <f t="shared" si="1"/>
        <v>2.7705967084143954</v>
      </c>
    </row>
    <row r="16" spans="1:7" ht="15">
      <c r="A16" s="81">
        <v>10</v>
      </c>
      <c r="B16" s="104" t="s">
        <v>33</v>
      </c>
      <c r="C16" s="105">
        <v>53606263.85786643</v>
      </c>
      <c r="D16" s="213">
        <v>39846477.13827767</v>
      </c>
      <c r="E16" s="178">
        <v>24423683.11578597</v>
      </c>
      <c r="F16" s="106">
        <f t="shared" si="0"/>
        <v>-38.70553968665933</v>
      </c>
      <c r="G16" s="106">
        <f t="shared" si="1"/>
        <v>2.3076357748203997</v>
      </c>
    </row>
    <row r="17" spans="1:7" ht="15">
      <c r="A17" s="81">
        <v>11</v>
      </c>
      <c r="B17" s="104" t="s">
        <v>38</v>
      </c>
      <c r="C17" s="100">
        <v>21372590.5858954</v>
      </c>
      <c r="D17" s="214">
        <v>12749826.4398501</v>
      </c>
      <c r="E17" s="100">
        <v>27759450.020931</v>
      </c>
      <c r="F17" s="106">
        <f t="shared" si="0"/>
        <v>117.72414041784688</v>
      </c>
      <c r="G17" s="106">
        <f t="shared" si="1"/>
        <v>2.6228108043309675</v>
      </c>
    </row>
    <row r="18" spans="1:7" ht="15">
      <c r="A18" s="81">
        <v>12</v>
      </c>
      <c r="B18" s="104" t="s">
        <v>71</v>
      </c>
      <c r="C18" s="100">
        <v>39310665.8043501</v>
      </c>
      <c r="D18" s="214">
        <v>30820874.6653501</v>
      </c>
      <c r="E18" s="179">
        <v>20113165.83075</v>
      </c>
      <c r="F18" s="106">
        <f t="shared" si="0"/>
        <v>-34.741742247302525</v>
      </c>
      <c r="G18" s="106">
        <f t="shared" si="1"/>
        <v>1.9003628894093738</v>
      </c>
    </row>
    <row r="19" spans="1:7" ht="15">
      <c r="A19" s="81">
        <v>13</v>
      </c>
      <c r="B19" s="104" t="s">
        <v>37</v>
      </c>
      <c r="C19" s="105">
        <v>32983187.4896793</v>
      </c>
      <c r="D19" s="215">
        <v>25589658.989258133</v>
      </c>
      <c r="E19" s="178">
        <v>17003678.82846859</v>
      </c>
      <c r="F19" s="106">
        <f t="shared" si="0"/>
        <v>-33.55253840777523</v>
      </c>
      <c r="G19" s="106">
        <f t="shared" si="1"/>
        <v>1.6065675836896651</v>
      </c>
    </row>
    <row r="20" spans="1:7" ht="15">
      <c r="A20" s="81">
        <v>14</v>
      </c>
      <c r="B20" s="104" t="s">
        <v>69</v>
      </c>
      <c r="C20" s="105">
        <v>29852910.99368469</v>
      </c>
      <c r="D20" s="213">
        <v>20046814.547300898</v>
      </c>
      <c r="E20" s="178">
        <v>16463230.27412839</v>
      </c>
      <c r="F20" s="106">
        <f t="shared" si="0"/>
        <v>-17.876078340112144</v>
      </c>
      <c r="G20" s="106">
        <f t="shared" si="1"/>
        <v>1.5555040969692973</v>
      </c>
    </row>
    <row r="21" spans="1:7" ht="15">
      <c r="A21" s="81">
        <v>15</v>
      </c>
      <c r="B21" s="107" t="s">
        <v>40</v>
      </c>
      <c r="C21" s="105">
        <v>22569027.18591189</v>
      </c>
      <c r="D21" s="217">
        <v>15331045.305757</v>
      </c>
      <c r="E21" s="178">
        <v>14041800.10724322</v>
      </c>
      <c r="F21" s="106">
        <f t="shared" si="0"/>
        <v>-8.409375700100838</v>
      </c>
      <c r="G21" s="106">
        <f t="shared" si="1"/>
        <v>1.3267188292910594</v>
      </c>
    </row>
    <row r="22" spans="1:7" ht="15">
      <c r="A22" s="81">
        <v>16</v>
      </c>
      <c r="B22" s="104" t="s">
        <v>39</v>
      </c>
      <c r="C22" s="105">
        <v>21991469.51468413</v>
      </c>
      <c r="D22" s="215">
        <v>14094383.47605492</v>
      </c>
      <c r="E22" s="178">
        <v>12657200.823488861</v>
      </c>
      <c r="F22" s="106">
        <f t="shared" si="0"/>
        <v>-10.196846531156908</v>
      </c>
      <c r="G22" s="106">
        <f t="shared" si="1"/>
        <v>1.1958970025487565</v>
      </c>
    </row>
    <row r="23" spans="1:7" ht="15">
      <c r="A23" s="81">
        <v>17</v>
      </c>
      <c r="B23" s="108" t="s">
        <v>76</v>
      </c>
      <c r="C23" s="100">
        <v>18107634.1635</v>
      </c>
      <c r="D23" s="214">
        <v>15524328.6215</v>
      </c>
      <c r="E23" s="179">
        <v>10983557.565</v>
      </c>
      <c r="F23" s="106">
        <f t="shared" si="0"/>
        <v>-29.249387636714815</v>
      </c>
      <c r="G23" s="106">
        <f t="shared" si="1"/>
        <v>1.037765281003466</v>
      </c>
    </row>
    <row r="24" spans="1:7" ht="15">
      <c r="A24" s="81">
        <v>18</v>
      </c>
      <c r="B24" s="107" t="s">
        <v>72</v>
      </c>
      <c r="C24" s="100">
        <v>14362631.3327109</v>
      </c>
      <c r="D24" s="214">
        <v>9999550.08636838</v>
      </c>
      <c r="E24" s="100">
        <v>9136473.52951505</v>
      </c>
      <c r="F24" s="106">
        <f t="shared" si="0"/>
        <v>-8.631153895912732</v>
      </c>
      <c r="G24" s="106">
        <f t="shared" si="1"/>
        <v>0.8632462627547504</v>
      </c>
    </row>
    <row r="25" spans="1:7" ht="15">
      <c r="A25" s="81">
        <v>19</v>
      </c>
      <c r="B25" s="107" t="s">
        <v>42</v>
      </c>
      <c r="C25" s="100">
        <v>16800189.1325075</v>
      </c>
      <c r="D25" s="214">
        <v>11797582.9882789</v>
      </c>
      <c r="E25" s="100">
        <v>8092071.18476596</v>
      </c>
      <c r="F25" s="106">
        <f t="shared" si="0"/>
        <v>-31.40907597085291</v>
      </c>
      <c r="G25" s="106">
        <f t="shared" si="1"/>
        <v>0.7645674434045447</v>
      </c>
    </row>
    <row r="26" spans="1:7" ht="15">
      <c r="A26" s="81">
        <v>20</v>
      </c>
      <c r="B26" s="107" t="s">
        <v>73</v>
      </c>
      <c r="C26" s="100">
        <v>12385006.9155181</v>
      </c>
      <c r="D26" s="214">
        <v>10418801.9332524</v>
      </c>
      <c r="E26" s="179">
        <v>7133135.398375</v>
      </c>
      <c r="F26" s="106">
        <f t="shared" si="0"/>
        <v>-31.535934322649368</v>
      </c>
      <c r="G26" s="106">
        <f t="shared" si="1"/>
        <v>0.6739638061095192</v>
      </c>
    </row>
    <row r="27" spans="1:7" ht="15">
      <c r="A27" s="81">
        <v>21</v>
      </c>
      <c r="B27" s="107" t="s">
        <v>43</v>
      </c>
      <c r="C27" s="100">
        <v>11360828.1930677</v>
      </c>
      <c r="D27" s="214">
        <v>7588628.73369948</v>
      </c>
      <c r="E27" s="100">
        <v>6260316.23266855</v>
      </c>
      <c r="F27" s="106">
        <f t="shared" si="0"/>
        <v>-17.50398586680329</v>
      </c>
      <c r="G27" s="106">
        <f t="shared" si="1"/>
        <v>0.5914967710524162</v>
      </c>
    </row>
    <row r="28" spans="1:7" ht="15">
      <c r="A28" s="81">
        <v>22</v>
      </c>
      <c r="B28" s="107" t="s">
        <v>16</v>
      </c>
      <c r="C28" s="100">
        <v>9681272.95717278</v>
      </c>
      <c r="D28" s="214">
        <v>6726061.38878132</v>
      </c>
      <c r="E28" s="100">
        <v>5070957.81668769</v>
      </c>
      <c r="F28" s="106">
        <f t="shared" si="0"/>
        <v>-24.607321825135983</v>
      </c>
      <c r="G28" s="106">
        <f t="shared" si="1"/>
        <v>0.47912199052526416</v>
      </c>
    </row>
    <row r="29" spans="1:7" ht="15">
      <c r="A29" s="81">
        <v>23</v>
      </c>
      <c r="B29" s="104" t="s">
        <v>36</v>
      </c>
      <c r="C29" s="100">
        <v>6163428.88468404</v>
      </c>
      <c r="D29" s="214">
        <v>4812650.92552626</v>
      </c>
      <c r="E29" s="100">
        <v>3541956.06358282</v>
      </c>
      <c r="F29" s="106">
        <f t="shared" si="0"/>
        <v>-26.403221044013094</v>
      </c>
      <c r="G29" s="106">
        <f t="shared" si="1"/>
        <v>0.3346565088654821</v>
      </c>
    </row>
    <row r="30" spans="1:7" ht="15">
      <c r="A30" s="81">
        <v>24</v>
      </c>
      <c r="B30" s="107" t="s">
        <v>74</v>
      </c>
      <c r="C30" s="100">
        <v>355629.070392952</v>
      </c>
      <c r="D30" s="214">
        <v>3455830.81128002</v>
      </c>
      <c r="E30" s="100">
        <v>3342383.00208537</v>
      </c>
      <c r="F30" s="106">
        <f t="shared" si="0"/>
        <v>-3.282794077312758</v>
      </c>
      <c r="G30" s="106">
        <f t="shared" si="1"/>
        <v>0.31580014169847276</v>
      </c>
    </row>
    <row r="31" spans="1:7" ht="15">
      <c r="A31" s="81">
        <v>25</v>
      </c>
      <c r="B31" s="104" t="s">
        <v>44</v>
      </c>
      <c r="C31" s="100">
        <v>5082615.23728818</v>
      </c>
      <c r="D31" s="214">
        <v>3233814.430815</v>
      </c>
      <c r="E31" s="100">
        <v>2891289.42361163</v>
      </c>
      <c r="F31" s="106">
        <f t="shared" si="0"/>
        <v>-10.591980910823168</v>
      </c>
      <c r="G31" s="106">
        <f t="shared" si="1"/>
        <v>0.27317922844215303</v>
      </c>
    </row>
    <row r="32" spans="1:7" ht="15">
      <c r="A32" s="81">
        <v>26</v>
      </c>
      <c r="B32" s="104" t="s">
        <v>41</v>
      </c>
      <c r="C32" s="105">
        <v>15949437.103834</v>
      </c>
      <c r="D32" s="216">
        <v>15366408.771914098</v>
      </c>
      <c r="E32" s="178">
        <v>1452990.292482666</v>
      </c>
      <c r="F32" s="106">
        <f t="shared" si="0"/>
        <v>-90.54437302788428</v>
      </c>
      <c r="G32" s="106">
        <f t="shared" si="1"/>
        <v>0.13728365060684072</v>
      </c>
    </row>
    <row r="33" spans="1:7" ht="15">
      <c r="A33" s="82">
        <v>28</v>
      </c>
      <c r="B33" s="109" t="s">
        <v>25</v>
      </c>
      <c r="C33" s="110">
        <f>C34-SUM(C7:C32)</f>
        <v>511204463.3114836</v>
      </c>
      <c r="D33" s="110">
        <f>D34-SUM(D7:D32)</f>
        <v>340472861.98685443</v>
      </c>
      <c r="E33" s="180">
        <f>E34-SUM(E7:E32)</f>
        <v>288501320.80730844</v>
      </c>
      <c r="F33" s="106">
        <f t="shared" si="0"/>
        <v>-15.264517963711484</v>
      </c>
      <c r="G33" s="111">
        <f t="shared" si="1"/>
        <v>27.258622944857077</v>
      </c>
    </row>
    <row r="34" spans="1:7" s="70" customFormat="1" ht="15">
      <c r="A34" s="126"/>
      <c r="B34" s="127" t="s">
        <v>26</v>
      </c>
      <c r="C34" s="128">
        <v>1920448349.38317</v>
      </c>
      <c r="D34" s="218">
        <v>1308734856.00444</v>
      </c>
      <c r="E34" s="128">
        <v>1058385529.56594</v>
      </c>
      <c r="F34" s="129">
        <f t="shared" si="0"/>
        <v>-19.12910971155877</v>
      </c>
      <c r="G34" s="130">
        <f t="shared" si="1"/>
        <v>100</v>
      </c>
    </row>
    <row r="35" ht="15">
      <c r="D35" s="92"/>
    </row>
    <row r="37" ht="15">
      <c r="E37" s="181"/>
    </row>
    <row r="39" ht="15">
      <c r="C39" s="75"/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2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8.28125" style="16" bestFit="1" customWidth="1"/>
    <col min="2" max="2" width="20.00390625" style="15" bestFit="1" customWidth="1"/>
    <col min="3" max="3" width="20.140625" style="15" customWidth="1"/>
    <col min="4" max="4" width="22.00390625" style="15" customWidth="1"/>
    <col min="5" max="5" width="13.28125" style="15" customWidth="1"/>
    <col min="6" max="6" width="9.140625" style="15" customWidth="1"/>
    <col min="7" max="7" width="13.7109375" style="15" bestFit="1" customWidth="1"/>
    <col min="8" max="8" width="15.57421875" style="15" bestFit="1" customWidth="1"/>
    <col min="9" max="16384" width="9.140625" style="15" customWidth="1"/>
  </cols>
  <sheetData>
    <row r="1" spans="1:5" ht="15.75">
      <c r="A1" s="252" t="s">
        <v>78</v>
      </c>
      <c r="B1" s="252"/>
      <c r="C1" s="252"/>
      <c r="D1" s="252"/>
      <c r="E1" s="252"/>
    </row>
    <row r="2" spans="1:5" ht="15.75">
      <c r="A2" s="253" t="s">
        <v>105</v>
      </c>
      <c r="B2" s="253"/>
      <c r="C2" s="253"/>
      <c r="D2" s="253"/>
      <c r="E2" s="253"/>
    </row>
    <row r="3" spans="1:4" ht="15.75">
      <c r="A3" s="28" t="s">
        <v>79</v>
      </c>
      <c r="B3" s="29"/>
      <c r="C3" s="29"/>
      <c r="D3" s="7" t="s">
        <v>46</v>
      </c>
    </row>
    <row r="4" spans="1:5" ht="31.5">
      <c r="A4" s="30" t="s">
        <v>0</v>
      </c>
      <c r="B4" s="31" t="s">
        <v>80</v>
      </c>
      <c r="C4" s="32" t="s">
        <v>106</v>
      </c>
      <c r="D4" s="32" t="s">
        <v>107</v>
      </c>
      <c r="E4" s="33" t="s">
        <v>54</v>
      </c>
    </row>
    <row r="5" spans="1:5" ht="15.75">
      <c r="A5" s="34"/>
      <c r="B5" s="221"/>
      <c r="C5" s="153" t="s">
        <v>83</v>
      </c>
      <c r="D5" s="79" t="s">
        <v>92</v>
      </c>
      <c r="E5" s="35" t="s">
        <v>55</v>
      </c>
    </row>
    <row r="6" spans="1:8" ht="15.75">
      <c r="A6" s="150">
        <v>1</v>
      </c>
      <c r="B6" s="224" t="s">
        <v>108</v>
      </c>
      <c r="C6" s="139">
        <v>118.83768287061</v>
      </c>
      <c r="D6" s="226">
        <v>74.21865501181</v>
      </c>
      <c r="E6" s="112">
        <f>D6/C6*100-100</f>
        <v>-37.54619475994077</v>
      </c>
      <c r="F6" s="232"/>
      <c r="G6" s="232"/>
      <c r="H6" s="220"/>
    </row>
    <row r="7" spans="1:8" ht="15.75">
      <c r="A7" s="151">
        <v>2</v>
      </c>
      <c r="B7" s="225" t="s">
        <v>109</v>
      </c>
      <c r="C7" s="131">
        <v>11.2836874715</v>
      </c>
      <c r="D7" s="227">
        <v>12.13332984012</v>
      </c>
      <c r="E7" s="113">
        <f aca="true" t="shared" si="0" ref="E7:E21">D7/C7*100-100</f>
        <v>7.52982897449084</v>
      </c>
      <c r="G7"/>
      <c r="H7" s="220"/>
    </row>
    <row r="8" spans="1:8" ht="15.75">
      <c r="A8" s="151">
        <v>3</v>
      </c>
      <c r="B8" s="225" t="s">
        <v>110</v>
      </c>
      <c r="C8" s="131">
        <v>2.66535772886</v>
      </c>
      <c r="D8" s="227">
        <v>2.67784293283</v>
      </c>
      <c r="E8" s="113">
        <f t="shared" si="0"/>
        <v>0.46842507610938355</v>
      </c>
      <c r="G8"/>
      <c r="H8" s="220"/>
    </row>
    <row r="9" spans="1:8" ht="15.75">
      <c r="A9" s="151">
        <v>4</v>
      </c>
      <c r="B9" s="225" t="s">
        <v>111</v>
      </c>
      <c r="C9" s="131">
        <v>2.1404205596500003</v>
      </c>
      <c r="D9" s="227">
        <v>2.01020775785</v>
      </c>
      <c r="E9" s="113">
        <f t="shared" si="0"/>
        <v>-6.083514812682083</v>
      </c>
      <c r="G9"/>
      <c r="H9" s="220"/>
    </row>
    <row r="10" spans="1:8" ht="15.75">
      <c r="A10" s="151">
        <v>5</v>
      </c>
      <c r="B10" s="225" t="s">
        <v>112</v>
      </c>
      <c r="C10" s="131">
        <v>2.57982052233</v>
      </c>
      <c r="D10" s="227">
        <v>1.33903659198</v>
      </c>
      <c r="E10" s="113">
        <f t="shared" si="0"/>
        <v>-48.09574618118663</v>
      </c>
      <c r="G10"/>
      <c r="H10" s="220"/>
    </row>
    <row r="11" spans="1:8" ht="15.75">
      <c r="A11" s="151">
        <v>6</v>
      </c>
      <c r="B11" s="225" t="s">
        <v>113</v>
      </c>
      <c r="C11" s="131">
        <v>0.68083547904</v>
      </c>
      <c r="D11" s="227">
        <v>1.29065491103</v>
      </c>
      <c r="E11" s="113">
        <f t="shared" si="0"/>
        <v>89.5692793286662</v>
      </c>
      <c r="G11"/>
      <c r="H11" s="220"/>
    </row>
    <row r="12" spans="1:8" ht="15.75">
      <c r="A12" s="151">
        <v>7</v>
      </c>
      <c r="B12" s="225" t="s">
        <v>114</v>
      </c>
      <c r="C12" s="131">
        <v>1.14467333143</v>
      </c>
      <c r="D12" s="227">
        <v>1.22191586202</v>
      </c>
      <c r="E12" s="113">
        <f t="shared" si="0"/>
        <v>6.747997744780477</v>
      </c>
      <c r="G12"/>
      <c r="H12" s="220"/>
    </row>
    <row r="13" spans="1:8" ht="15.75">
      <c r="A13" s="151">
        <v>8</v>
      </c>
      <c r="B13" s="225" t="s">
        <v>115</v>
      </c>
      <c r="C13" s="131">
        <v>0.75324286481</v>
      </c>
      <c r="D13" s="227">
        <v>1.02644854434</v>
      </c>
      <c r="E13" s="113">
        <f t="shared" si="0"/>
        <v>36.27059641632505</v>
      </c>
      <c r="G13"/>
      <c r="H13" s="220"/>
    </row>
    <row r="14" spans="1:8" ht="15.75">
      <c r="A14" s="151">
        <v>9</v>
      </c>
      <c r="B14" s="225" t="s">
        <v>116</v>
      </c>
      <c r="C14" s="131">
        <v>0.7072436048899999</v>
      </c>
      <c r="D14" s="227">
        <v>0.92677613602</v>
      </c>
      <c r="E14" s="113">
        <f t="shared" si="0"/>
        <v>31.04058200203093</v>
      </c>
      <c r="G14"/>
      <c r="H14" s="220"/>
    </row>
    <row r="15" spans="1:8" ht="15.75">
      <c r="A15" s="151">
        <v>10</v>
      </c>
      <c r="B15" s="225" t="s">
        <v>117</v>
      </c>
      <c r="C15" s="131">
        <v>0.7156777427600001</v>
      </c>
      <c r="D15" s="227">
        <v>0.84698508066</v>
      </c>
      <c r="E15" s="113">
        <f t="shared" si="0"/>
        <v>18.34727141207651</v>
      </c>
      <c r="G15"/>
      <c r="H15" s="220"/>
    </row>
    <row r="16" spans="1:8" ht="15.75">
      <c r="A16" s="151">
        <v>11</v>
      </c>
      <c r="B16" s="225" t="s">
        <v>118</v>
      </c>
      <c r="C16" s="131">
        <v>0.55262362037</v>
      </c>
      <c r="D16" s="227">
        <v>0.68482134331</v>
      </c>
      <c r="E16" s="113">
        <f t="shared" si="0"/>
        <v>23.92183722648143</v>
      </c>
      <c r="G16"/>
      <c r="H16" s="220"/>
    </row>
    <row r="17" spans="1:8" ht="15.75">
      <c r="A17" s="151">
        <v>12</v>
      </c>
      <c r="B17" s="225" t="s">
        <v>119</v>
      </c>
      <c r="C17" s="131">
        <v>0.51398276644</v>
      </c>
      <c r="D17" s="227">
        <v>0.62185042921</v>
      </c>
      <c r="E17" s="113">
        <f t="shared" si="0"/>
        <v>20.98663025554808</v>
      </c>
      <c r="G17"/>
      <c r="H17" s="220"/>
    </row>
    <row r="18" spans="1:8" ht="15.75">
      <c r="A18" s="151">
        <v>13</v>
      </c>
      <c r="B18" s="225" t="s">
        <v>120</v>
      </c>
      <c r="C18" s="131">
        <v>0.54583978335</v>
      </c>
      <c r="D18" s="227">
        <v>0.5193661403600001</v>
      </c>
      <c r="E18" s="113">
        <f t="shared" si="0"/>
        <v>-4.850075754376576</v>
      </c>
      <c r="G18"/>
      <c r="H18" s="220"/>
    </row>
    <row r="19" spans="1:8" ht="12" customHeight="1">
      <c r="A19" s="151">
        <v>14</v>
      </c>
      <c r="B19" s="225" t="s">
        <v>121</v>
      </c>
      <c r="C19" s="131">
        <v>0.31979884808000003</v>
      </c>
      <c r="D19" s="227">
        <v>0.38271153602</v>
      </c>
      <c r="E19" s="113">
        <f t="shared" si="0"/>
        <v>19.67258116084956</v>
      </c>
      <c r="G19"/>
      <c r="H19" s="220"/>
    </row>
    <row r="20" spans="1:8" ht="15.75">
      <c r="A20" s="152">
        <v>15</v>
      </c>
      <c r="B20" s="186" t="s">
        <v>25</v>
      </c>
      <c r="C20" s="147">
        <f>C21-SUM(C6:C19)</f>
        <v>4.305179011379948</v>
      </c>
      <c r="D20" s="61">
        <f>D21-SUM(D6:D19)</f>
        <v>4.895590925299999</v>
      </c>
      <c r="E20" s="113">
        <f t="shared" si="0"/>
        <v>13.713992202400988</v>
      </c>
      <c r="G20"/>
      <c r="H20" s="220"/>
    </row>
    <row r="21" spans="1:5" s="36" customFormat="1" ht="15.75">
      <c r="A21" s="222"/>
      <c r="B21" s="149" t="s">
        <v>81</v>
      </c>
      <c r="C21" s="223">
        <v>147.7460662055</v>
      </c>
      <c r="D21" s="185">
        <v>104.79619304286001</v>
      </c>
      <c r="E21" s="114">
        <f t="shared" si="0"/>
        <v>-29.070062077254235</v>
      </c>
    </row>
    <row r="22" spans="1:8" ht="15.75">
      <c r="A22" s="37"/>
      <c r="B22" s="24"/>
      <c r="C22" s="24"/>
      <c r="D22" s="24"/>
      <c r="E22" s="24"/>
      <c r="G22"/>
      <c r="H22" s="220"/>
    </row>
    <row r="23" spans="1:8" ht="15.75">
      <c r="A23" s="38"/>
      <c r="B23" s="39"/>
      <c r="C23" s="39"/>
      <c r="D23" s="39"/>
      <c r="E23" s="39"/>
      <c r="G23"/>
      <c r="H23" s="220"/>
    </row>
    <row r="24" spans="1:8" ht="15.75">
      <c r="A24" s="252" t="s">
        <v>78</v>
      </c>
      <c r="B24" s="252"/>
      <c r="C24" s="252"/>
      <c r="D24" s="252"/>
      <c r="E24" s="252"/>
      <c r="G24"/>
      <c r="H24" s="220"/>
    </row>
    <row r="25" spans="1:8" ht="15.75">
      <c r="A25" s="253" t="s">
        <v>105</v>
      </c>
      <c r="B25" s="253"/>
      <c r="C25" s="253"/>
      <c r="D25" s="253"/>
      <c r="E25" s="253"/>
      <c r="G25"/>
      <c r="H25" s="220"/>
    </row>
    <row r="26" spans="1:8" ht="15.75">
      <c r="A26" s="40" t="s">
        <v>82</v>
      </c>
      <c r="B26" s="41"/>
      <c r="C26" s="41"/>
      <c r="D26" s="42" t="s">
        <v>46</v>
      </c>
      <c r="E26" s="39"/>
      <c r="G26"/>
      <c r="H26" s="220"/>
    </row>
    <row r="27" spans="1:8" ht="31.5">
      <c r="A27" s="30" t="s">
        <v>0</v>
      </c>
      <c r="B27" s="31" t="s">
        <v>80</v>
      </c>
      <c r="C27" s="32" t="s">
        <v>106</v>
      </c>
      <c r="D27" s="32" t="s">
        <v>107</v>
      </c>
      <c r="E27" s="33" t="s">
        <v>54</v>
      </c>
      <c r="G27"/>
      <c r="H27" s="220"/>
    </row>
    <row r="28" spans="1:8" ht="15.75">
      <c r="A28" s="34"/>
      <c r="B28" s="148"/>
      <c r="C28" s="153" t="s">
        <v>83</v>
      </c>
      <c r="D28" s="79" t="s">
        <v>92</v>
      </c>
      <c r="E28" s="35" t="s">
        <v>55</v>
      </c>
      <c r="G28"/>
      <c r="H28" s="220"/>
    </row>
    <row r="29" spans="1:8" ht="15.75">
      <c r="A29" s="189">
        <v>1</v>
      </c>
      <c r="B29" s="224" t="s">
        <v>108</v>
      </c>
      <c r="C29" s="154">
        <v>797.2416326936931</v>
      </c>
      <c r="D29" s="226">
        <v>656.800398092092</v>
      </c>
      <c r="E29" s="187">
        <f>+D29/C29*100-100</f>
        <v>-17.61589320506043</v>
      </c>
      <c r="F29"/>
      <c r="G29"/>
      <c r="H29" s="220"/>
    </row>
    <row r="30" spans="1:8" ht="15.75">
      <c r="A30" s="190">
        <v>2</v>
      </c>
      <c r="B30" s="225" t="s">
        <v>120</v>
      </c>
      <c r="C30" s="155">
        <v>186.159136540196</v>
      </c>
      <c r="D30" s="227">
        <v>145.785750802055</v>
      </c>
      <c r="E30" s="188">
        <f aca="true" t="shared" si="1" ref="E30:E42">+D30/C30*100-100</f>
        <v>-21.687566073032073</v>
      </c>
      <c r="F30"/>
      <c r="G30"/>
      <c r="H30" s="220"/>
    </row>
    <row r="31" spans="1:8" ht="15.75">
      <c r="A31" s="190">
        <v>3</v>
      </c>
      <c r="B31" s="225" t="s">
        <v>122</v>
      </c>
      <c r="C31" s="155">
        <v>37.6718241538773</v>
      </c>
      <c r="D31" s="227">
        <v>30.321042637714598</v>
      </c>
      <c r="E31" s="188">
        <f t="shared" si="1"/>
        <v>-19.512677395544003</v>
      </c>
      <c r="F31"/>
      <c r="G31"/>
      <c r="H31" s="220"/>
    </row>
    <row r="32" spans="1:8" ht="15.75">
      <c r="A32" s="190">
        <v>4</v>
      </c>
      <c r="B32" s="225" t="s">
        <v>123</v>
      </c>
      <c r="C32" s="155">
        <v>35.951968152450895</v>
      </c>
      <c r="D32" s="227">
        <v>24.8743560390268</v>
      </c>
      <c r="E32" s="188">
        <f t="shared" si="1"/>
        <v>-30.812255024399605</v>
      </c>
      <c r="F32"/>
      <c r="G32"/>
      <c r="H32" s="220"/>
    </row>
    <row r="33" spans="1:8" ht="15.75">
      <c r="A33" s="190">
        <v>5</v>
      </c>
      <c r="B33" s="225" t="s">
        <v>124</v>
      </c>
      <c r="C33" s="155">
        <v>31.329977305861398</v>
      </c>
      <c r="D33" s="227">
        <v>19.7004344779846</v>
      </c>
      <c r="E33" s="188">
        <f t="shared" si="1"/>
        <v>-37.11953798862495</v>
      </c>
      <c r="F33"/>
      <c r="G33"/>
      <c r="H33" s="220"/>
    </row>
    <row r="34" spans="1:8" ht="15.75">
      <c r="A34" s="190">
        <v>6</v>
      </c>
      <c r="B34" s="225" t="s">
        <v>125</v>
      </c>
      <c r="C34" s="155">
        <v>12.6851859956124</v>
      </c>
      <c r="D34" s="227">
        <v>18.475401219789603</v>
      </c>
      <c r="E34" s="188">
        <f t="shared" si="1"/>
        <v>45.645489362000234</v>
      </c>
      <c r="F34"/>
      <c r="G34"/>
      <c r="H34" s="220"/>
    </row>
    <row r="35" spans="1:8" ht="15.75">
      <c r="A35" s="190">
        <v>7</v>
      </c>
      <c r="B35" s="225" t="s">
        <v>109</v>
      </c>
      <c r="C35" s="155">
        <v>34.506401838991096</v>
      </c>
      <c r="D35" s="227">
        <v>12.6777511649857</v>
      </c>
      <c r="E35" s="188">
        <f t="shared" si="1"/>
        <v>-63.25971272188612</v>
      </c>
      <c r="F35"/>
      <c r="G35"/>
      <c r="H35" s="220"/>
    </row>
    <row r="36" spans="1:8" ht="15.75">
      <c r="A36" s="190">
        <v>8</v>
      </c>
      <c r="B36" s="225" t="s">
        <v>126</v>
      </c>
      <c r="C36" s="155">
        <v>18.050551942332202</v>
      </c>
      <c r="D36" s="227">
        <v>12.542411466488</v>
      </c>
      <c r="E36" s="188">
        <f t="shared" si="1"/>
        <v>-30.51508061050751</v>
      </c>
      <c r="F36"/>
      <c r="G36"/>
      <c r="H36" s="220"/>
    </row>
    <row r="37" spans="1:8" ht="15.75">
      <c r="A37" s="190">
        <v>9</v>
      </c>
      <c r="B37" s="225" t="s">
        <v>115</v>
      </c>
      <c r="C37" s="155">
        <v>17.956087707679202</v>
      </c>
      <c r="D37" s="227">
        <v>12.0067329734363</v>
      </c>
      <c r="E37" s="188">
        <f t="shared" si="1"/>
        <v>-33.13280059162646</v>
      </c>
      <c r="F37"/>
      <c r="G37"/>
      <c r="H37" s="220"/>
    </row>
    <row r="38" spans="1:8" ht="15.75">
      <c r="A38" s="190">
        <v>10</v>
      </c>
      <c r="B38" s="225" t="s">
        <v>127</v>
      </c>
      <c r="C38" s="155">
        <v>1.95861651865141</v>
      </c>
      <c r="D38" s="227">
        <v>10.245596197725899</v>
      </c>
      <c r="E38" s="188">
        <f t="shared" si="1"/>
        <v>423.1037367529415</v>
      </c>
      <c r="F38"/>
      <c r="G38"/>
      <c r="H38" s="220"/>
    </row>
    <row r="39" spans="1:8" ht="15.75">
      <c r="A39" s="190">
        <v>11</v>
      </c>
      <c r="B39" s="225" t="s">
        <v>128</v>
      </c>
      <c r="C39" s="155">
        <v>0.104940028393784</v>
      </c>
      <c r="D39" s="227">
        <v>8.95882997506586</v>
      </c>
      <c r="E39" s="188">
        <f t="shared" si="1"/>
        <v>8437.095055328313</v>
      </c>
      <c r="F39"/>
      <c r="G39"/>
      <c r="H39" s="220"/>
    </row>
    <row r="40" spans="1:8" ht="15.75">
      <c r="A40" s="190">
        <v>12</v>
      </c>
      <c r="B40" s="225" t="s">
        <v>129</v>
      </c>
      <c r="C40" s="155">
        <v>4.95946473643816</v>
      </c>
      <c r="D40" s="227">
        <v>8.030504364613009</v>
      </c>
      <c r="E40" s="188">
        <f t="shared" si="1"/>
        <v>61.92280399961953</v>
      </c>
      <c r="F40"/>
      <c r="G40"/>
      <c r="H40" s="220"/>
    </row>
    <row r="41" spans="1:8" ht="15.75">
      <c r="A41" s="190">
        <v>13</v>
      </c>
      <c r="B41" s="225" t="s">
        <v>130</v>
      </c>
      <c r="C41" s="155">
        <v>1.6471584004889501</v>
      </c>
      <c r="D41" s="227">
        <v>6.52780290792223</v>
      </c>
      <c r="E41" s="188">
        <f t="shared" si="1"/>
        <v>296.30693113573574</v>
      </c>
      <c r="F41"/>
      <c r="G41"/>
      <c r="H41" s="220"/>
    </row>
    <row r="42" spans="1:8" ht="15.75">
      <c r="A42" s="190">
        <v>14</v>
      </c>
      <c r="B42" s="225" t="s">
        <v>131</v>
      </c>
      <c r="C42" s="155">
        <v>0.0369840032853241</v>
      </c>
      <c r="D42" s="227">
        <v>6.4352060479147</v>
      </c>
      <c r="E42" s="188">
        <f t="shared" si="1"/>
        <v>17299.971545179647</v>
      </c>
      <c r="F42"/>
      <c r="G42"/>
      <c r="H42" s="220"/>
    </row>
    <row r="43" spans="1:8" ht="15.75">
      <c r="A43" s="191">
        <v>15</v>
      </c>
      <c r="B43" s="125" t="s">
        <v>25</v>
      </c>
      <c r="C43" s="61">
        <f>C44-SUM(C29:C42)</f>
        <v>128.4749259864891</v>
      </c>
      <c r="D43" s="61">
        <f>D44-SUM(D29:D42)</f>
        <v>85.0033115688957</v>
      </c>
      <c r="E43" s="113">
        <f>D43/C43*100-100</f>
        <v>-33.83665262602685</v>
      </c>
      <c r="G43"/>
      <c r="H43" s="220"/>
    </row>
    <row r="44" spans="1:8" s="36" customFormat="1" ht="15.75">
      <c r="A44" s="83"/>
      <c r="B44" s="149" t="s">
        <v>81</v>
      </c>
      <c r="C44" s="146">
        <v>1308.73485600444</v>
      </c>
      <c r="D44" s="192">
        <v>1058.38552993571</v>
      </c>
      <c r="E44" s="115">
        <f>D44/C44*100-100</f>
        <v>-19.129109683304762</v>
      </c>
      <c r="G44"/>
      <c r="H44" s="220"/>
    </row>
    <row r="45" spans="1:8" ht="15.75">
      <c r="A45" s="38"/>
      <c r="B45" s="39"/>
      <c r="C45" s="39"/>
      <c r="D45" s="39"/>
      <c r="E45" s="39"/>
      <c r="G45"/>
      <c r="H45" s="220"/>
    </row>
    <row r="46" spans="7:8" ht="15.75">
      <c r="G46"/>
      <c r="H46" s="220"/>
    </row>
    <row r="47" spans="7:8" ht="15.75">
      <c r="G47"/>
      <c r="H47" s="220"/>
    </row>
    <row r="48" spans="7:8" ht="15.75">
      <c r="G48"/>
      <c r="H48" s="220"/>
    </row>
    <row r="49" spans="7:8" ht="15.75">
      <c r="G49"/>
      <c r="H49" s="220"/>
    </row>
    <row r="50" spans="7:8" ht="15.75">
      <c r="G50"/>
      <c r="H50" s="220"/>
    </row>
    <row r="51" spans="7:8" ht="15.75">
      <c r="G51"/>
      <c r="H51" s="220"/>
    </row>
    <row r="53" spans="7:8" ht="15.75">
      <c r="G53"/>
      <c r="H53" s="220"/>
    </row>
    <row r="54" spans="7:8" ht="15.75">
      <c r="G54"/>
      <c r="H54" s="220"/>
    </row>
    <row r="55" spans="7:8" ht="15.75">
      <c r="G55"/>
      <c r="H55" s="220"/>
    </row>
    <row r="56" spans="7:8" ht="15.75">
      <c r="G56"/>
      <c r="H56" s="220"/>
    </row>
    <row r="57" spans="7:8" ht="15.75">
      <c r="G57"/>
      <c r="H57" s="220"/>
    </row>
    <row r="58" spans="7:8" ht="15.75">
      <c r="G58"/>
      <c r="H58" s="220"/>
    </row>
    <row r="59" spans="7:8" ht="15.75">
      <c r="G59"/>
      <c r="H59" s="220"/>
    </row>
    <row r="60" spans="7:8" ht="15.75">
      <c r="G60"/>
      <c r="H60" s="220"/>
    </row>
    <row r="61" spans="7:8" ht="15.75">
      <c r="G61"/>
      <c r="H61" s="220"/>
    </row>
    <row r="62" spans="7:8" ht="15.75">
      <c r="G62"/>
      <c r="H62" s="220"/>
    </row>
    <row r="64" spans="7:8" ht="15.75">
      <c r="G64"/>
      <c r="H64" s="220"/>
    </row>
    <row r="65" spans="7:8" ht="15.75">
      <c r="G65"/>
      <c r="H65" s="220"/>
    </row>
    <row r="66" spans="7:8" ht="15.75">
      <c r="G66"/>
      <c r="H66" s="220"/>
    </row>
    <row r="68" spans="7:8" ht="15.75">
      <c r="G68"/>
      <c r="H68" s="220"/>
    </row>
    <row r="69" spans="7:8" ht="15.75">
      <c r="G69"/>
      <c r="H69" s="220"/>
    </row>
    <row r="70" spans="7:8" ht="15.75">
      <c r="G70"/>
      <c r="H70" s="220"/>
    </row>
    <row r="71" spans="7:8" ht="15.75">
      <c r="G71"/>
      <c r="H71" s="220"/>
    </row>
    <row r="72" spans="7:8" ht="15.75">
      <c r="G72"/>
      <c r="H72" s="220"/>
    </row>
    <row r="73" spans="7:8" ht="15.75">
      <c r="G73"/>
      <c r="H73" s="220"/>
    </row>
    <row r="74" spans="7:8" ht="15.75">
      <c r="G74"/>
      <c r="H74" s="220"/>
    </row>
    <row r="75" spans="7:8" ht="15.75">
      <c r="G75"/>
      <c r="H75" s="220"/>
    </row>
    <row r="76" spans="7:8" ht="15.75">
      <c r="G76"/>
      <c r="H76" s="220"/>
    </row>
    <row r="77" spans="7:8" ht="15.75">
      <c r="G77"/>
      <c r="H77" s="220"/>
    </row>
    <row r="78" spans="7:8" ht="15.75">
      <c r="G78"/>
      <c r="H78" s="220"/>
    </row>
    <row r="79" spans="7:8" ht="15.75">
      <c r="G79"/>
      <c r="H79" s="220"/>
    </row>
    <row r="80" spans="7:8" ht="15.75">
      <c r="G80"/>
      <c r="H80" s="220"/>
    </row>
    <row r="81" spans="7:8" ht="15.75">
      <c r="G81"/>
      <c r="H81" s="220"/>
    </row>
    <row r="82" spans="7:8" ht="15.75">
      <c r="G82"/>
      <c r="H82" s="220"/>
    </row>
    <row r="83" spans="7:8" ht="15.75">
      <c r="G83"/>
      <c r="H83" s="220"/>
    </row>
    <row r="84" spans="7:8" ht="15.75">
      <c r="G84"/>
      <c r="H84" s="220"/>
    </row>
    <row r="85" spans="7:8" ht="15.75">
      <c r="G85"/>
      <c r="H85" s="220"/>
    </row>
    <row r="86" spans="7:8" ht="15.75">
      <c r="G86"/>
      <c r="H86" s="220"/>
    </row>
    <row r="87" spans="7:8" ht="15.75">
      <c r="G87"/>
      <c r="H87" s="220"/>
    </row>
    <row r="88" spans="7:8" ht="15.75">
      <c r="G88"/>
      <c r="H88" s="220"/>
    </row>
    <row r="89" spans="7:8" ht="15.75">
      <c r="G89"/>
      <c r="H89" s="220"/>
    </row>
    <row r="90" spans="7:8" ht="15.75">
      <c r="G90"/>
      <c r="H90" s="220"/>
    </row>
    <row r="91" spans="7:8" ht="15.75">
      <c r="G91"/>
      <c r="H91" s="220"/>
    </row>
    <row r="92" spans="7:8" ht="15.75">
      <c r="G92"/>
      <c r="H92" s="220"/>
    </row>
    <row r="93" spans="7:8" ht="15.75">
      <c r="G93"/>
      <c r="H93" s="220"/>
    </row>
    <row r="95" spans="7:8" ht="15.75">
      <c r="G95"/>
      <c r="H95" s="220"/>
    </row>
    <row r="96" spans="7:8" ht="15.75">
      <c r="G96"/>
      <c r="H96" s="220"/>
    </row>
    <row r="97" spans="7:8" ht="15.75">
      <c r="G97"/>
      <c r="H97" s="220"/>
    </row>
    <row r="98" spans="7:8" ht="15.75">
      <c r="G98"/>
      <c r="H98" s="220"/>
    </row>
    <row r="99" spans="7:8" ht="15.75">
      <c r="G99"/>
      <c r="H99" s="220"/>
    </row>
    <row r="100" spans="7:8" ht="15.75">
      <c r="G100"/>
      <c r="H100" s="220"/>
    </row>
    <row r="101" spans="7:8" ht="15.75">
      <c r="G101"/>
      <c r="H101" s="220"/>
    </row>
    <row r="102" spans="7:8" ht="15.75">
      <c r="G102"/>
      <c r="H102" s="220"/>
    </row>
    <row r="103" spans="7:8" ht="15.75">
      <c r="G103"/>
      <c r="H103" s="220"/>
    </row>
    <row r="104" spans="7:8" ht="15.75">
      <c r="G104"/>
      <c r="H104" s="220"/>
    </row>
    <row r="105" spans="7:8" ht="15.75">
      <c r="G105"/>
      <c r="H105" s="220"/>
    </row>
    <row r="106" spans="7:8" ht="15.75">
      <c r="G106"/>
      <c r="H106" s="220"/>
    </row>
    <row r="107" spans="7:8" ht="15.75">
      <c r="G107"/>
      <c r="H107" s="220"/>
    </row>
    <row r="108" spans="7:8" ht="15.75">
      <c r="G108"/>
      <c r="H108" s="220"/>
    </row>
    <row r="109" spans="7:8" ht="15.75">
      <c r="G109"/>
      <c r="H109" s="220"/>
    </row>
    <row r="111" spans="7:8" ht="15.75">
      <c r="G111"/>
      <c r="H111" s="220"/>
    </row>
    <row r="112" spans="7:8" ht="15.75">
      <c r="G112"/>
      <c r="H112" s="220"/>
    </row>
    <row r="113" spans="7:8" ht="15.75">
      <c r="G113"/>
      <c r="H113" s="220"/>
    </row>
    <row r="114" spans="7:8" ht="15.75">
      <c r="G114"/>
      <c r="H114" s="220"/>
    </row>
    <row r="115" spans="7:8" ht="15.75">
      <c r="G115"/>
      <c r="H115" s="220"/>
    </row>
    <row r="116" spans="7:8" ht="15.75">
      <c r="G116"/>
      <c r="H116" s="220"/>
    </row>
    <row r="117" spans="7:8" ht="15.75">
      <c r="G117"/>
      <c r="H117" s="220"/>
    </row>
    <row r="118" spans="7:8" ht="15.75">
      <c r="G118"/>
      <c r="H118" s="220"/>
    </row>
    <row r="119" spans="7:8" ht="15.75">
      <c r="G119"/>
      <c r="H119" s="220"/>
    </row>
    <row r="120" spans="7:8" ht="15.75">
      <c r="G120"/>
      <c r="H120" s="220"/>
    </row>
    <row r="121" spans="7:8" ht="15.75">
      <c r="G121"/>
      <c r="H121" s="220"/>
    </row>
    <row r="122" spans="7:8" ht="15.75">
      <c r="G122"/>
      <c r="H122" s="220"/>
    </row>
    <row r="123" spans="7:8" ht="15.75">
      <c r="G123"/>
      <c r="H123" s="220"/>
    </row>
    <row r="124" spans="7:8" ht="15.75">
      <c r="G124"/>
      <c r="H124" s="220"/>
    </row>
    <row r="125" spans="7:8" ht="15.75">
      <c r="G125"/>
      <c r="H125" s="220"/>
    </row>
    <row r="126" spans="7:8" ht="15.75">
      <c r="G126"/>
      <c r="H126" s="220"/>
    </row>
    <row r="127" spans="7:8" ht="15.75">
      <c r="G127"/>
      <c r="H127" s="220"/>
    </row>
    <row r="128" spans="7:8" ht="15.75">
      <c r="G128"/>
      <c r="H128" s="220"/>
    </row>
    <row r="129" spans="7:8" ht="15.75">
      <c r="G129"/>
      <c r="H129" s="220"/>
    </row>
    <row r="130" spans="7:8" ht="15.75">
      <c r="G130"/>
      <c r="H130" s="220"/>
    </row>
    <row r="131" spans="7:8" ht="15.75">
      <c r="G131"/>
      <c r="H131" s="220"/>
    </row>
    <row r="132" spans="7:8" ht="15.75">
      <c r="G132"/>
      <c r="H132" s="220"/>
    </row>
    <row r="133" spans="7:8" ht="15.75">
      <c r="G133"/>
      <c r="H133" s="220"/>
    </row>
    <row r="134" spans="7:8" ht="15.75">
      <c r="G134"/>
      <c r="H134" s="220"/>
    </row>
    <row r="135" spans="7:8" ht="15.75">
      <c r="G135"/>
      <c r="H135" s="220"/>
    </row>
    <row r="136" spans="7:8" ht="15.75">
      <c r="G136"/>
      <c r="H136" s="220"/>
    </row>
    <row r="137" spans="7:8" ht="15.75">
      <c r="G137"/>
      <c r="H137" s="220"/>
    </row>
    <row r="138" spans="7:8" ht="15.75">
      <c r="G138"/>
      <c r="H138" s="220"/>
    </row>
    <row r="139" spans="7:8" ht="15.75">
      <c r="G139"/>
      <c r="H139" s="220"/>
    </row>
    <row r="140" spans="7:8" ht="15.75">
      <c r="G140"/>
      <c r="H140" s="220"/>
    </row>
    <row r="141" spans="7:8" ht="15.75">
      <c r="G141"/>
      <c r="H141" s="220"/>
    </row>
    <row r="142" spans="7:8" ht="15.75">
      <c r="G142"/>
      <c r="H142" s="220"/>
    </row>
    <row r="143" spans="7:8" ht="15.75">
      <c r="G143"/>
      <c r="H143" s="220"/>
    </row>
    <row r="144" spans="7:8" ht="15.75">
      <c r="G144"/>
      <c r="H144" s="220"/>
    </row>
    <row r="145" spans="7:8" ht="15.75">
      <c r="G145"/>
      <c r="H145" s="220"/>
    </row>
    <row r="146" spans="7:8" ht="15.75">
      <c r="G146"/>
      <c r="H146" s="220"/>
    </row>
    <row r="147" spans="7:8" ht="15.75">
      <c r="G147"/>
      <c r="H147" s="220"/>
    </row>
    <row r="148" spans="7:8" ht="15.75">
      <c r="G148"/>
      <c r="H148" s="220"/>
    </row>
    <row r="149" spans="7:8" ht="15.75">
      <c r="G149"/>
      <c r="H149" s="220"/>
    </row>
    <row r="150" spans="7:8" ht="15.75">
      <c r="G150"/>
      <c r="H150" s="220"/>
    </row>
    <row r="151" spans="7:8" ht="15.75">
      <c r="G151"/>
      <c r="H151" s="220"/>
    </row>
    <row r="152" spans="7:8" ht="15.75">
      <c r="G152"/>
      <c r="H152" s="220"/>
    </row>
    <row r="153" spans="7:8" ht="15.75">
      <c r="G153"/>
      <c r="H153" s="220"/>
    </row>
    <row r="154" spans="7:8" ht="15.75">
      <c r="G154"/>
      <c r="H154" s="220"/>
    </row>
    <row r="155" spans="7:8" ht="15.75">
      <c r="G155"/>
      <c r="H155" s="220"/>
    </row>
    <row r="156" spans="7:8" ht="15.75">
      <c r="G156"/>
      <c r="H156" s="220"/>
    </row>
    <row r="157" spans="7:8" ht="15.75">
      <c r="G157"/>
      <c r="H157" s="220"/>
    </row>
    <row r="158" spans="7:8" ht="15.75">
      <c r="G158"/>
      <c r="H158" s="220"/>
    </row>
    <row r="159" spans="7:8" ht="15.75">
      <c r="G159"/>
      <c r="H159" s="220"/>
    </row>
    <row r="160" spans="7:8" ht="15.75">
      <c r="G160"/>
      <c r="H160" s="220"/>
    </row>
    <row r="161" spans="7:8" ht="15.75">
      <c r="G161"/>
      <c r="H161" s="220"/>
    </row>
    <row r="162" spans="7:8" ht="15.75">
      <c r="G162"/>
      <c r="H162" s="220"/>
    </row>
    <row r="163" spans="7:8" ht="15.75">
      <c r="G163"/>
      <c r="H163" s="220"/>
    </row>
    <row r="164" spans="7:8" ht="15.75">
      <c r="G164"/>
      <c r="H164" s="220"/>
    </row>
    <row r="165" spans="7:8" ht="15.75">
      <c r="G165"/>
      <c r="H165" s="220"/>
    </row>
    <row r="166" spans="7:8" ht="15.75">
      <c r="G166"/>
      <c r="H166" s="220"/>
    </row>
    <row r="167" spans="7:8" ht="15.75">
      <c r="G167"/>
      <c r="H167" s="220"/>
    </row>
    <row r="168" spans="7:8" ht="15.75">
      <c r="G168"/>
      <c r="H168" s="220"/>
    </row>
    <row r="169" spans="7:8" ht="15.75">
      <c r="G169"/>
      <c r="H169" s="220"/>
    </row>
    <row r="170" spans="7:8" ht="15.75">
      <c r="G170"/>
      <c r="H170" s="220"/>
    </row>
    <row r="171" spans="7:8" ht="15.75">
      <c r="G171"/>
      <c r="H171" s="220"/>
    </row>
    <row r="172" spans="7:8" ht="15.75">
      <c r="G172"/>
      <c r="H172" s="220"/>
    </row>
    <row r="173" spans="7:8" ht="15.75">
      <c r="G173"/>
      <c r="H173" s="220"/>
    </row>
    <row r="174" spans="7:8" ht="15.75">
      <c r="G174"/>
      <c r="H174" s="220"/>
    </row>
    <row r="175" spans="7:8" ht="15.75">
      <c r="G175"/>
      <c r="H175" s="220"/>
    </row>
    <row r="176" spans="7:8" ht="15.75">
      <c r="G176"/>
      <c r="H176" s="220"/>
    </row>
    <row r="177" spans="7:8" ht="15.75">
      <c r="G177"/>
      <c r="H177" s="220"/>
    </row>
    <row r="178" spans="7:8" ht="15.75">
      <c r="G178"/>
      <c r="H178" s="220"/>
    </row>
    <row r="179" spans="7:8" ht="15.75">
      <c r="G179"/>
      <c r="H179" s="220"/>
    </row>
    <row r="180" spans="7:8" ht="15.75">
      <c r="G180"/>
      <c r="H180" s="220"/>
    </row>
    <row r="181" spans="7:8" ht="15.75">
      <c r="G181"/>
      <c r="H181" s="220"/>
    </row>
    <row r="182" spans="7:8" ht="15.75">
      <c r="G182"/>
      <c r="H182" s="220"/>
    </row>
  </sheetData>
  <sheetProtection/>
  <mergeCells count="4">
    <mergeCell ref="A1:E1"/>
    <mergeCell ref="A2:E2"/>
    <mergeCell ref="A24:E24"/>
    <mergeCell ref="A25:E25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6384" width="9.140625" style="63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hp</cp:lastModifiedBy>
  <cp:lastPrinted>2022-09-25T09:54:51Z</cp:lastPrinted>
  <dcterms:created xsi:type="dcterms:W3CDTF">2018-09-14T04:23:27Z</dcterms:created>
  <dcterms:modified xsi:type="dcterms:W3CDTF">2023-03-24T04:54:39Z</dcterms:modified>
  <cp:category/>
  <cp:version/>
  <cp:contentType/>
  <cp:contentStatus/>
</cp:coreProperties>
</file>